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16380" windowHeight="7296" tabRatio="500"/>
  </bookViews>
  <sheets>
    <sheet name="4" sheetId="1" r:id="rId1"/>
  </sheets>
  <definedNames>
    <definedName name="_xlnm.Print_Area" localSheetId="0">'4'!$A$1:$X$79</definedName>
  </definedNames>
  <calcPr calcId="145621"/>
</workbook>
</file>

<file path=xl/calcChain.xml><?xml version="1.0" encoding="utf-8"?>
<calcChain xmlns="http://schemas.openxmlformats.org/spreadsheetml/2006/main">
  <c r="D46" i="1" l="1"/>
  <c r="Q60" i="1"/>
  <c r="Y39" i="1"/>
  <c r="T72" i="1" l="1"/>
  <c r="T71" i="1"/>
  <c r="T42" i="1"/>
  <c r="T60" i="1"/>
  <c r="X60" i="1"/>
  <c r="T49" i="1"/>
  <c r="X42" i="1"/>
  <c r="X21" i="1"/>
  <c r="R41" i="1" l="1"/>
  <c r="Y21" i="1"/>
  <c r="Y65" i="1"/>
  <c r="R49" i="1"/>
  <c r="E46" i="1"/>
  <c r="R70" i="1" l="1"/>
  <c r="X34" i="1" l="1"/>
  <c r="R65" i="1"/>
  <c r="S34" i="1" l="1"/>
  <c r="S42" i="1" s="1"/>
  <c r="R21" i="1"/>
  <c r="Q21" i="1"/>
  <c r="N34" i="1"/>
  <c r="M34" i="1"/>
  <c r="N70" i="1"/>
  <c r="M70" i="1"/>
  <c r="N65" i="1"/>
  <c r="M65" i="1"/>
  <c r="E70" i="1"/>
  <c r="D70" i="1"/>
  <c r="E34" i="1"/>
  <c r="D34" i="1"/>
  <c r="E65" i="1" l="1"/>
  <c r="D65" i="1"/>
  <c r="N21" i="1" l="1"/>
  <c r="M21" i="1"/>
  <c r="E21" i="1"/>
  <c r="D21" i="1"/>
  <c r="N55" i="1" l="1"/>
  <c r="M55" i="1"/>
  <c r="Q55" i="1"/>
  <c r="E55" i="1"/>
  <c r="D55" i="1"/>
  <c r="N31" i="1"/>
  <c r="M31" i="1"/>
  <c r="E31" i="1"/>
  <c r="D31" i="1"/>
  <c r="R31" i="1"/>
  <c r="R42" i="1" s="1"/>
  <c r="S70" i="1" l="1"/>
  <c r="Q70" i="1"/>
  <c r="P70" i="1"/>
  <c r="P71" i="1" s="1"/>
  <c r="R60" i="1"/>
  <c r="P60" i="1"/>
  <c r="N60" i="1"/>
  <c r="M60" i="1"/>
  <c r="S55" i="1"/>
  <c r="R55" i="1"/>
  <c r="N49" i="1"/>
  <c r="M49" i="1"/>
  <c r="Q49" i="1"/>
  <c r="Y49" i="1" s="1"/>
  <c r="Y60" i="1" l="1"/>
  <c r="R71" i="1"/>
  <c r="S71" i="1"/>
  <c r="E49" i="1"/>
  <c r="D49" i="1"/>
  <c r="S72" i="1" l="1"/>
  <c r="P41" i="1"/>
  <c r="Q41" i="1"/>
  <c r="Q42" i="1" l="1"/>
  <c r="Y42" i="1" s="1"/>
  <c r="Y41" i="1"/>
  <c r="D66" i="1"/>
  <c r="D41" i="1" l="1"/>
  <c r="D42" i="1" l="1"/>
  <c r="E60" i="1" l="1"/>
  <c r="D60" i="1"/>
  <c r="V49" i="1" l="1"/>
  <c r="V42" i="1"/>
  <c r="R72" i="1" l="1"/>
  <c r="N41" i="1" l="1"/>
  <c r="M41" i="1"/>
  <c r="X49" i="1" l="1"/>
  <c r="X71" i="1" s="1"/>
  <c r="X72" i="1" l="1"/>
  <c r="N42" i="1" l="1"/>
  <c r="M42" i="1"/>
  <c r="E41" i="1" l="1"/>
  <c r="E42" i="1" s="1"/>
  <c r="P49" i="1" l="1"/>
  <c r="Q65" i="1" l="1"/>
  <c r="Q71" i="1" s="1"/>
  <c r="Q72" i="1" l="1"/>
  <c r="Y71" i="1"/>
  <c r="M71" i="1"/>
  <c r="M72" i="1" s="1"/>
  <c r="D71" i="1" l="1"/>
  <c r="N71" i="1"/>
  <c r="N72" i="1" s="1"/>
  <c r="E71" i="1"/>
  <c r="P42" i="1"/>
  <c r="P72" i="1" s="1"/>
  <c r="P84" i="1" s="1"/>
  <c r="D72" i="1" l="1"/>
  <c r="E72" i="1"/>
</calcChain>
</file>

<file path=xl/sharedStrings.xml><?xml version="1.0" encoding="utf-8"?>
<sst xmlns="http://schemas.openxmlformats.org/spreadsheetml/2006/main" count="675" uniqueCount="142">
  <si>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</si>
  <si>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</si>
  <si>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</si>
  <si>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</si>
  <si>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Директор КП "Кривбасводоканал"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</si>
  <si>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</si>
  <si>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</si>
  <si>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</si>
  <si>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 xml:space="preserve"> С.Ю. Марков </t>
  </si>
  <si>
    <t>(підпис)</t>
  </si>
  <si>
    <t>(П.І.Б.)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</si>
  <si>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</si>
  <si>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</si>
  <si>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</si>
  <si>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</si>
  <si>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</si>
  <si>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</si>
  <si>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</si>
  <si>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</si>
  <si>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</si>
  <si>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</si>
  <si>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</si>
  <si>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</si>
  <si>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</si>
  <si>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</si>
  <si>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</si>
  <si>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</si>
  <si>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</si>
  <si>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</si>
  <si>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</si>
  <si>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</si>
  <si>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</si>
  <si>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</si>
  <si>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</si>
  <si>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</si>
  <si>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</si>
  <si>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</si>
  <si>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</si>
  <si>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</si>
  <si>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</si>
  <si>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</si>
  <si>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</si>
  <si>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</si>
  <si>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</si>
  <si>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>1.1</t>
  </si>
  <si>
    <t>Заходи зі зниження питомих витрат, а також втрат ресурсів, з них: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</si>
  <si>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</si>
  <si>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</si>
  <si>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</si>
  <si>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</si>
  <si>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</si>
  <si>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</si>
  <si>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</si>
  <si>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</si>
  <si>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</si>
  <si>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</si>
  <si>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</si>
  <si>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</si>
  <si>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</si>
  <si>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</si>
  <si>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</si>
  <si>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</si>
  <si>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</si>
  <si>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</si>
  <si>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</si>
  <si>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</si>
  <si>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</si>
  <si>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</si>
  <si>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</si>
  <si>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</si>
  <si>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</si>
  <si>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</si>
  <si>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t>2.1</t>
  </si>
  <si>
    <t>2.1.1</t>
  </si>
  <si>
    <t>1 од.</t>
  </si>
  <si>
    <t>2.1.2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</si>
  <si>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</si>
  <si>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</si>
  <si>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</si>
  <si>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</si>
  <si>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</si>
  <si>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</si>
  <si>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2.4.1</t>
  </si>
  <si>
    <t>Усього за підпунктом  2.4</t>
  </si>
  <si>
    <t>2.5</t>
  </si>
  <si>
    <t>2.5.1</t>
  </si>
  <si>
    <t>Усього за підпунктом  2.5</t>
  </si>
  <si>
    <t>2.6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</si>
  <si>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</si>
  <si>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</si>
  <si>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</si>
  <si>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</si>
  <si>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</si>
  <si>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</si>
  <si>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Перший заступник директора-головний інженер                                                                                             С.А. Гончаренко</t>
  </si>
  <si>
    <t>1.8.2</t>
  </si>
  <si>
    <t>1.8.1</t>
  </si>
  <si>
    <t>Придбання хлораторів</t>
  </si>
  <si>
    <t>Річний  інвестиційний план на 2021 рік</t>
  </si>
  <si>
    <t>2.4.2.</t>
  </si>
  <si>
    <t>Придбання лабораторного обладнання</t>
  </si>
  <si>
    <t>4 од.</t>
  </si>
  <si>
    <t>Придбання самоскид</t>
  </si>
  <si>
    <t>2.4.3.</t>
  </si>
  <si>
    <t>Придбання комбінованої машини</t>
  </si>
  <si>
    <t xml:space="preserve"> 2 од.</t>
  </si>
  <si>
    <t>Придбання мембранних насосів-дозаторів</t>
  </si>
  <si>
    <t>Придбання обладнання для будівлі решіток Північної станції аерації</t>
  </si>
  <si>
    <t>2.1.3.</t>
  </si>
  <si>
    <t>2.3.1.</t>
  </si>
  <si>
    <t xml:space="preserve">Впровадження системи автоматизованого контролю SCADA </t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</si>
  <si>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</si>
  <si>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водовідведення, з урахуванням:</t>
    </r>
  </si>
  <si>
    <t>2.6.1.</t>
  </si>
  <si>
    <t>1.5.1.</t>
  </si>
  <si>
    <t>2.3.2.</t>
  </si>
  <si>
    <t>1.1.1.</t>
  </si>
  <si>
    <t>1.5.2.</t>
  </si>
  <si>
    <t xml:space="preserve">0,5 од </t>
  </si>
  <si>
    <t>Капітальний ремонт водопровідної мережі  по вул. В.Матусевича, від вул. Костенка до вул. Васякіна, в Металургійному районі м. Кривий Ріг.</t>
  </si>
  <si>
    <t>870 м.</t>
  </si>
  <si>
    <t>Капітальний ремонт напірного колектора по вул. Нахімова від КНС-68 до ВБК, м. Кривий Ріг, Дніпропетровської області.</t>
  </si>
  <si>
    <t>Капітальний ремонт напірного колектора по вул. Нахімова (стадіон), м. Кривий Ріг, Дніпропетровської області.</t>
  </si>
  <si>
    <t>1.6.1.</t>
  </si>
  <si>
    <t>Придбання самоскиду</t>
  </si>
  <si>
    <t>Придбання лабораторного стенду систем автоматизації на базі ПЧ</t>
  </si>
  <si>
    <t xml:space="preserve">250 м </t>
  </si>
  <si>
    <t>Придбання силових трансформаторів КНС</t>
  </si>
  <si>
    <t>6 од.</t>
  </si>
  <si>
    <t>1344 м</t>
  </si>
  <si>
    <t>2.5.2.</t>
  </si>
  <si>
    <t>5 од.</t>
  </si>
  <si>
    <t xml:space="preserve">2.6.2. </t>
  </si>
  <si>
    <t xml:space="preserve">Придбання геодезичного обладнання </t>
  </si>
  <si>
    <t>7 од.</t>
  </si>
  <si>
    <t>Заміна насосного обладнання на каналізаційних насосних станціях (КНС-1,38,3,75,66,2,39,10)</t>
  </si>
  <si>
    <t>12 од.</t>
  </si>
  <si>
    <t>3 од.</t>
  </si>
  <si>
    <t xml:space="preserve">  7 од.</t>
  </si>
  <si>
    <t xml:space="preserve"> "25_"___вересня _ 2020__ року</t>
  </si>
  <si>
    <t>2..5..3.</t>
  </si>
  <si>
    <t>Придбання навантажувача  з навісним обладнанням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</si>
</sst>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9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 wrapText="1"/>
    </xf>
    <xf numFmtId="43" fontId="7" fillId="4" borderId="2" xfId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" fontId="5" fillId="4" borderId="4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3" fontId="7" fillId="4" borderId="2" xfId="1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wrapText="1"/>
    </xf>
    <xf numFmtId="43" fontId="7" fillId="4" borderId="2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7" fillId="4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/>
    <xf numFmtId="0" fontId="6" fillId="0" borderId="0" xfId="0" applyFont="1"/>
    <xf numFmtId="4" fontId="4" fillId="0" borderId="0" xfId="0" applyNumberFormat="1" applyFont="1"/>
    <xf numFmtId="4" fontId="3" fillId="0" borderId="0" xfId="0" applyNumberFormat="1" applyFont="1"/>
    <xf numFmtId="4" fontId="7" fillId="3" borderId="4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3" fontId="7" fillId="4" borderId="2" xfId="0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/>
    </xf>
    <xf numFmtId="43" fontId="2" fillId="4" borderId="2" xfId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43" fontId="2" fillId="4" borderId="4" xfId="1" applyFont="1" applyFill="1" applyBorder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43" fontId="7" fillId="4" borderId="9" xfId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" fontId="2" fillId="4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view="pageBreakPreview" topLeftCell="A65" zoomScale="43" zoomScaleNormal="50" zoomScaleSheetLayoutView="43" workbookViewId="0">
      <selection activeCell="D59" sqref="D59"/>
    </sheetView>
  </sheetViews>
  <sheetFormatPr defaultRowHeight="16.8" x14ac:dyDescent="0.3"/>
  <cols>
    <col min="1" max="1" width="10.21875" style="6" customWidth="1"/>
    <col min="2" max="2" width="41" style="6" customWidth="1"/>
    <col min="3" max="3" width="13.33203125" style="6" customWidth="1"/>
    <col min="4" max="4" width="16.109375" style="6" customWidth="1"/>
    <col min="5" max="5" width="16" style="6" customWidth="1"/>
    <col min="6" max="6" width="12.44140625" style="6" customWidth="1"/>
    <col min="7" max="7" width="14.33203125" style="6" customWidth="1"/>
    <col min="8" max="8" width="12.88671875" style="6" customWidth="1"/>
    <col min="9" max="9" width="13.109375" style="6" customWidth="1"/>
    <col min="10" max="10" width="12.44140625" style="6" customWidth="1"/>
    <col min="11" max="12" width="14" style="6" customWidth="1"/>
    <col min="13" max="13" width="15.109375" style="37" customWidth="1"/>
    <col min="14" max="14" width="15.44140625" style="6" customWidth="1"/>
    <col min="15" max="15" width="12.5546875" style="6" customWidth="1"/>
    <col min="16" max="16" width="15.21875" style="6" customWidth="1"/>
    <col min="17" max="17" width="12" style="6" customWidth="1"/>
    <col min="18" max="18" width="16.109375" style="6" customWidth="1"/>
    <col min="19" max="19" width="13.5546875" style="6" customWidth="1"/>
    <col min="20" max="20" width="6.88671875" style="72" customWidth="1"/>
    <col min="21" max="21" width="6.88671875" style="6" customWidth="1"/>
    <col min="22" max="22" width="10.6640625" style="6" customWidth="1"/>
    <col min="23" max="23" width="7" style="6" customWidth="1"/>
    <col min="24" max="24" width="13.88671875" style="72" customWidth="1"/>
    <col min="25" max="965" width="14.44140625" style="6" customWidth="1"/>
    <col min="966" max="16384" width="8.88671875" style="6"/>
  </cols>
  <sheetData>
    <row r="1" spans="1:24" ht="80.2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169" t="s">
        <v>0</v>
      </c>
      <c r="R1" s="169"/>
      <c r="S1" s="169"/>
      <c r="T1" s="169"/>
      <c r="U1" s="169"/>
      <c r="V1" s="169"/>
      <c r="W1" s="169"/>
      <c r="X1" s="169"/>
    </row>
    <row r="2" spans="1:24" ht="25.5" customHeight="1" x14ac:dyDescent="0.3">
      <c r="A2" s="1"/>
      <c r="B2" s="170" t="s">
        <v>1</v>
      </c>
      <c r="C2" s="170"/>
      <c r="D2" s="170"/>
      <c r="E2" s="170"/>
      <c r="F2" s="3"/>
      <c r="G2" s="3"/>
      <c r="H2" s="3"/>
      <c r="I2" s="3"/>
      <c r="J2" s="3"/>
      <c r="K2" s="3"/>
      <c r="L2" s="3"/>
      <c r="M2" s="171" t="s">
        <v>2</v>
      </c>
      <c r="N2" s="171"/>
      <c r="O2" s="171"/>
      <c r="P2" s="171"/>
      <c r="Q2" s="7"/>
      <c r="R2" s="7"/>
      <c r="S2" s="8"/>
      <c r="T2" s="9"/>
      <c r="U2" s="8"/>
      <c r="V2" s="8"/>
      <c r="W2" s="8"/>
      <c r="X2" s="9"/>
    </row>
    <row r="3" spans="1:24" ht="18.75" customHeight="1" x14ac:dyDescent="0.3">
      <c r="A3" s="1"/>
      <c r="B3" s="172" t="s">
        <v>3</v>
      </c>
      <c r="C3" s="172"/>
      <c r="D3" s="172"/>
      <c r="E3" s="172"/>
      <c r="F3" s="3"/>
      <c r="G3" s="3"/>
      <c r="H3" s="3"/>
      <c r="I3" s="3"/>
      <c r="J3" s="3"/>
      <c r="K3" s="3"/>
      <c r="L3" s="3"/>
      <c r="M3" s="173" t="s">
        <v>4</v>
      </c>
      <c r="N3" s="173"/>
      <c r="O3" s="173"/>
      <c r="P3" s="173"/>
      <c r="Q3" s="7"/>
      <c r="R3" s="7"/>
      <c r="S3" s="8"/>
      <c r="T3" s="9"/>
      <c r="U3" s="8"/>
      <c r="V3" s="8"/>
      <c r="W3" s="8"/>
      <c r="X3" s="9"/>
    </row>
    <row r="4" spans="1:24" ht="18.75" customHeight="1" x14ac:dyDescent="0.3">
      <c r="A4" s="1"/>
      <c r="B4" s="166" t="s">
        <v>5</v>
      </c>
      <c r="C4" s="166"/>
      <c r="D4" s="166"/>
      <c r="E4" s="166"/>
      <c r="F4" s="3"/>
      <c r="G4" s="3"/>
      <c r="H4" s="3"/>
      <c r="I4" s="3"/>
      <c r="J4" s="3"/>
      <c r="K4" s="3"/>
      <c r="L4" s="3"/>
      <c r="M4" s="167" t="s">
        <v>6</v>
      </c>
      <c r="N4" s="167"/>
      <c r="O4" s="167"/>
      <c r="P4" s="167"/>
      <c r="Q4" s="7"/>
      <c r="R4" s="7"/>
      <c r="S4" s="8"/>
      <c r="T4" s="9"/>
      <c r="U4" s="8"/>
      <c r="V4" s="8"/>
      <c r="W4" s="8"/>
      <c r="X4" s="9"/>
    </row>
    <row r="5" spans="1:24" ht="28.5" customHeight="1" x14ac:dyDescent="0.3">
      <c r="A5" s="1"/>
      <c r="B5" s="113" t="s">
        <v>7</v>
      </c>
      <c r="C5" s="113"/>
      <c r="D5" s="113"/>
      <c r="E5" s="113"/>
      <c r="F5" s="3"/>
      <c r="G5" s="3"/>
      <c r="H5" s="3"/>
      <c r="I5" s="3"/>
      <c r="J5" s="3"/>
      <c r="K5" s="3"/>
      <c r="L5" s="3"/>
      <c r="M5" s="168" t="s">
        <v>8</v>
      </c>
      <c r="N5" s="168"/>
      <c r="O5" s="168"/>
      <c r="P5" s="168"/>
      <c r="Q5" s="7"/>
      <c r="R5" s="8"/>
      <c r="S5" s="8"/>
      <c r="T5" s="9"/>
      <c r="U5" s="8"/>
      <c r="V5" s="8"/>
      <c r="W5" s="8"/>
      <c r="X5" s="9"/>
    </row>
    <row r="6" spans="1:24" ht="17.25" customHeight="1" x14ac:dyDescent="0.3">
      <c r="A6" s="1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167" t="s">
        <v>9</v>
      </c>
      <c r="N6" s="167"/>
      <c r="O6" s="167" t="s">
        <v>10</v>
      </c>
      <c r="P6" s="167"/>
      <c r="Q6" s="7"/>
      <c r="R6" s="7"/>
      <c r="S6" s="8"/>
      <c r="T6" s="9"/>
      <c r="U6" s="8"/>
      <c r="V6" s="8"/>
      <c r="W6" s="8"/>
      <c r="X6" s="9"/>
    </row>
    <row r="7" spans="1:24" ht="24" customHeight="1" x14ac:dyDescent="0.3">
      <c r="A7" s="1"/>
      <c r="B7" s="2"/>
      <c r="C7" s="11"/>
      <c r="D7" s="11"/>
      <c r="E7" s="11"/>
      <c r="F7" s="3"/>
      <c r="G7" s="3"/>
      <c r="H7" s="3"/>
      <c r="I7" s="3"/>
      <c r="J7" s="3"/>
      <c r="K7" s="12"/>
      <c r="L7" s="12"/>
      <c r="M7" s="113" t="s">
        <v>139</v>
      </c>
      <c r="N7" s="113"/>
      <c r="O7" s="113"/>
      <c r="P7" s="113"/>
      <c r="Q7" s="113"/>
      <c r="R7" s="8"/>
      <c r="S7" s="8"/>
      <c r="T7" s="9"/>
      <c r="U7" s="8"/>
      <c r="V7" s="8"/>
      <c r="W7" s="8"/>
      <c r="X7" s="9"/>
    </row>
    <row r="8" spans="1:24" ht="22.5" customHeight="1" x14ac:dyDescent="0.3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7"/>
      <c r="R8" s="7"/>
      <c r="S8" s="8"/>
      <c r="T8" s="9"/>
      <c r="U8" s="8"/>
      <c r="V8" s="8"/>
      <c r="W8" s="8"/>
      <c r="X8" s="9"/>
    </row>
    <row r="9" spans="1:24" ht="30.75" customHeight="1" x14ac:dyDescent="0.3">
      <c r="A9" s="160" t="s">
        <v>98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ht="27" customHeight="1" x14ac:dyDescent="0.3">
      <c r="A10" s="161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ht="31.5" customHeight="1" x14ac:dyDescent="0.3">
      <c r="A11" s="162" t="s">
        <v>12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52.5" customHeight="1" x14ac:dyDescent="0.3">
      <c r="A12" s="157" t="s">
        <v>13</v>
      </c>
      <c r="B12" s="157" t="s">
        <v>14</v>
      </c>
      <c r="C12" s="157" t="s">
        <v>15</v>
      </c>
      <c r="D12" s="135" t="s">
        <v>16</v>
      </c>
      <c r="E12" s="136"/>
      <c r="F12" s="136"/>
      <c r="G12" s="136"/>
      <c r="H12" s="136"/>
      <c r="I12" s="136"/>
      <c r="J12" s="137"/>
      <c r="K12" s="157" t="s">
        <v>17</v>
      </c>
      <c r="L12" s="157" t="s">
        <v>18</v>
      </c>
      <c r="M12" s="157" t="s">
        <v>19</v>
      </c>
      <c r="N12" s="135" t="s">
        <v>20</v>
      </c>
      <c r="O12" s="137"/>
      <c r="P12" s="163" t="s">
        <v>21</v>
      </c>
      <c r="Q12" s="164"/>
      <c r="R12" s="164"/>
      <c r="S12" s="165"/>
      <c r="T12" s="154" t="s">
        <v>22</v>
      </c>
      <c r="U12" s="154" t="s">
        <v>23</v>
      </c>
      <c r="V12" s="154" t="s">
        <v>24</v>
      </c>
      <c r="W12" s="154" t="s">
        <v>25</v>
      </c>
      <c r="X12" s="154" t="s">
        <v>26</v>
      </c>
    </row>
    <row r="13" spans="1:24" ht="15.75" customHeight="1" x14ac:dyDescent="0.3">
      <c r="A13" s="158"/>
      <c r="B13" s="158"/>
      <c r="C13" s="158"/>
      <c r="D13" s="157" t="s">
        <v>27</v>
      </c>
      <c r="E13" s="135" t="s">
        <v>28</v>
      </c>
      <c r="F13" s="136"/>
      <c r="G13" s="136"/>
      <c r="H13" s="136"/>
      <c r="I13" s="136"/>
      <c r="J13" s="137"/>
      <c r="K13" s="158"/>
      <c r="L13" s="158"/>
      <c r="M13" s="158"/>
      <c r="N13" s="157" t="s">
        <v>29</v>
      </c>
      <c r="O13" s="157" t="s">
        <v>30</v>
      </c>
      <c r="P13" s="157" t="s">
        <v>31</v>
      </c>
      <c r="Q13" s="157" t="s">
        <v>32</v>
      </c>
      <c r="R13" s="157" t="s">
        <v>33</v>
      </c>
      <c r="S13" s="157" t="s">
        <v>34</v>
      </c>
      <c r="T13" s="155"/>
      <c r="U13" s="155"/>
      <c r="V13" s="155"/>
      <c r="W13" s="155"/>
      <c r="X13" s="155"/>
    </row>
    <row r="14" spans="1:24" ht="72" customHeight="1" x14ac:dyDescent="0.3">
      <c r="A14" s="158"/>
      <c r="B14" s="158"/>
      <c r="C14" s="158"/>
      <c r="D14" s="158"/>
      <c r="E14" s="157" t="s">
        <v>35</v>
      </c>
      <c r="F14" s="157" t="s">
        <v>36</v>
      </c>
      <c r="G14" s="157" t="s">
        <v>37</v>
      </c>
      <c r="H14" s="157" t="s">
        <v>38</v>
      </c>
      <c r="I14" s="135" t="s">
        <v>39</v>
      </c>
      <c r="J14" s="137"/>
      <c r="K14" s="158"/>
      <c r="L14" s="158"/>
      <c r="M14" s="158"/>
      <c r="N14" s="158"/>
      <c r="O14" s="158"/>
      <c r="P14" s="158"/>
      <c r="Q14" s="158"/>
      <c r="R14" s="158"/>
      <c r="S14" s="158"/>
      <c r="T14" s="155"/>
      <c r="U14" s="155"/>
      <c r="V14" s="155"/>
      <c r="W14" s="155"/>
      <c r="X14" s="155"/>
    </row>
    <row r="15" spans="1:24" ht="90" customHeight="1" x14ac:dyDescent="0.3">
      <c r="A15" s="159"/>
      <c r="B15" s="159"/>
      <c r="C15" s="159"/>
      <c r="D15" s="159"/>
      <c r="E15" s="159"/>
      <c r="F15" s="159"/>
      <c r="G15" s="159"/>
      <c r="H15" s="159"/>
      <c r="I15" s="13" t="s">
        <v>40</v>
      </c>
      <c r="J15" s="13" t="s">
        <v>41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6"/>
      <c r="U15" s="156"/>
      <c r="V15" s="156"/>
      <c r="W15" s="156"/>
      <c r="X15" s="156"/>
    </row>
    <row r="16" spans="1:24" ht="15.75" customHeight="1" x14ac:dyDescent="0.3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4">
        <v>8</v>
      </c>
      <c r="I16" s="14">
        <v>9</v>
      </c>
      <c r="J16" s="14">
        <v>10</v>
      </c>
      <c r="K16" s="15">
        <v>11</v>
      </c>
      <c r="L16" s="15">
        <v>12</v>
      </c>
      <c r="M16" s="15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</row>
    <row r="17" spans="1:26" ht="18.75" customHeight="1" x14ac:dyDescent="0.3">
      <c r="A17" s="16" t="s">
        <v>42</v>
      </c>
      <c r="B17" s="123" t="s">
        <v>43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</row>
    <row r="18" spans="1:26" ht="16.5" customHeight="1" x14ac:dyDescent="0.3">
      <c r="A18" s="123" t="s">
        <v>111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</row>
    <row r="19" spans="1:26" ht="19.5" customHeight="1" x14ac:dyDescent="0.3">
      <c r="A19" s="88" t="s">
        <v>44</v>
      </c>
      <c r="B19" s="148" t="s">
        <v>45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50"/>
    </row>
    <row r="20" spans="1:26" s="27" customFormat="1" ht="91.8" customHeight="1" x14ac:dyDescent="0.3">
      <c r="A20" s="17" t="s">
        <v>116</v>
      </c>
      <c r="B20" s="90" t="s">
        <v>119</v>
      </c>
      <c r="C20" s="13" t="s">
        <v>120</v>
      </c>
      <c r="D20" s="13">
        <v>4348.57</v>
      </c>
      <c r="E20" s="13">
        <v>4348.57</v>
      </c>
      <c r="F20" s="22" t="s">
        <v>46</v>
      </c>
      <c r="G20" s="22" t="s">
        <v>46</v>
      </c>
      <c r="H20" s="22" t="s">
        <v>46</v>
      </c>
      <c r="I20" s="22" t="s">
        <v>46</v>
      </c>
      <c r="J20" s="22" t="s">
        <v>46</v>
      </c>
      <c r="K20" s="22" t="s">
        <v>46</v>
      </c>
      <c r="L20" s="22" t="s">
        <v>46</v>
      </c>
      <c r="M20" s="13">
        <v>4348.57</v>
      </c>
      <c r="N20" s="13">
        <v>4348.57</v>
      </c>
      <c r="O20" s="13" t="s">
        <v>46</v>
      </c>
      <c r="P20" s="13" t="s">
        <v>46</v>
      </c>
      <c r="Q20" s="13">
        <v>2174.2849999999999</v>
      </c>
      <c r="R20" s="13">
        <v>2174.2849999999999</v>
      </c>
      <c r="S20" s="13" t="s">
        <v>46</v>
      </c>
      <c r="T20" s="111">
        <v>67</v>
      </c>
      <c r="U20" s="13" t="s">
        <v>46</v>
      </c>
      <c r="V20" s="13" t="s">
        <v>46</v>
      </c>
      <c r="W20" s="13" t="s">
        <v>46</v>
      </c>
      <c r="X20" s="13">
        <v>771.34</v>
      </c>
    </row>
    <row r="21" spans="1:26" ht="27" customHeight="1" x14ac:dyDescent="0.3">
      <c r="A21" s="151" t="s">
        <v>47</v>
      </c>
      <c r="B21" s="152"/>
      <c r="C21" s="153"/>
      <c r="D21" s="57">
        <f>SUM(D20)</f>
        <v>4348.57</v>
      </c>
      <c r="E21" s="57">
        <f>SUM(E20)</f>
        <v>4348.57</v>
      </c>
      <c r="F21" s="57" t="s">
        <v>46</v>
      </c>
      <c r="G21" s="57" t="s">
        <v>46</v>
      </c>
      <c r="H21" s="57" t="s">
        <v>46</v>
      </c>
      <c r="I21" s="57" t="s">
        <v>46</v>
      </c>
      <c r="J21" s="57" t="s">
        <v>46</v>
      </c>
      <c r="K21" s="57" t="s">
        <v>46</v>
      </c>
      <c r="L21" s="57" t="s">
        <v>46</v>
      </c>
      <c r="M21" s="57">
        <f>SUM(M20)</f>
        <v>4348.57</v>
      </c>
      <c r="N21" s="57">
        <f>SUM(N20)</f>
        <v>4348.57</v>
      </c>
      <c r="O21" s="57" t="s">
        <v>46</v>
      </c>
      <c r="P21" s="57" t="s">
        <v>46</v>
      </c>
      <c r="Q21" s="57">
        <f>SUM(Q20)</f>
        <v>2174.2849999999999</v>
      </c>
      <c r="R21" s="63">
        <f>SUM(R20)</f>
        <v>2174.2849999999999</v>
      </c>
      <c r="S21" s="89" t="s">
        <v>46</v>
      </c>
      <c r="T21" s="63" t="s">
        <v>46</v>
      </c>
      <c r="U21" s="63" t="s">
        <v>46</v>
      </c>
      <c r="V21" s="63" t="s">
        <v>46</v>
      </c>
      <c r="W21" s="63" t="s">
        <v>46</v>
      </c>
      <c r="X21" s="63">
        <f>SUM(X20)</f>
        <v>771.34</v>
      </c>
      <c r="Y21" s="73">
        <f>R21+Q21</f>
        <v>4348.57</v>
      </c>
    </row>
    <row r="22" spans="1:26" ht="16.5" customHeight="1" x14ac:dyDescent="0.3">
      <c r="A22" s="17" t="s">
        <v>48</v>
      </c>
      <c r="B22" s="135" t="s">
        <v>49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</row>
    <row r="23" spans="1:26" ht="17.25" customHeight="1" x14ac:dyDescent="0.3">
      <c r="A23" s="123" t="s">
        <v>50</v>
      </c>
      <c r="B23" s="124"/>
      <c r="C23" s="125"/>
      <c r="D23" s="23" t="s">
        <v>46</v>
      </c>
      <c r="E23" s="23" t="s">
        <v>46</v>
      </c>
      <c r="F23" s="23" t="s">
        <v>46</v>
      </c>
      <c r="G23" s="23" t="s">
        <v>46</v>
      </c>
      <c r="H23" s="23" t="s">
        <v>46</v>
      </c>
      <c r="I23" s="23" t="s">
        <v>46</v>
      </c>
      <c r="J23" s="23" t="s">
        <v>46</v>
      </c>
      <c r="K23" s="23" t="s">
        <v>46</v>
      </c>
      <c r="L23" s="23" t="s">
        <v>46</v>
      </c>
      <c r="M23" s="23" t="s">
        <v>46</v>
      </c>
      <c r="N23" s="23" t="s">
        <v>46</v>
      </c>
      <c r="O23" s="23" t="s">
        <v>46</v>
      </c>
      <c r="P23" s="23" t="s">
        <v>46</v>
      </c>
      <c r="Q23" s="23" t="s">
        <v>46</v>
      </c>
      <c r="R23" s="23" t="s">
        <v>46</v>
      </c>
      <c r="S23" s="23" t="s">
        <v>46</v>
      </c>
      <c r="T23" s="23" t="s">
        <v>46</v>
      </c>
      <c r="U23" s="23" t="s">
        <v>46</v>
      </c>
      <c r="V23" s="23" t="s">
        <v>46</v>
      </c>
      <c r="W23" s="23" t="s">
        <v>46</v>
      </c>
      <c r="X23" s="23" t="s">
        <v>46</v>
      </c>
    </row>
    <row r="24" spans="1:26" ht="12.75" customHeight="1" x14ac:dyDescent="0.3">
      <c r="A24" s="17" t="s">
        <v>51</v>
      </c>
      <c r="B24" s="145" t="s">
        <v>52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</row>
    <row r="25" spans="1:26" ht="15.75" customHeight="1" x14ac:dyDescent="0.3">
      <c r="A25" s="123" t="s">
        <v>53</v>
      </c>
      <c r="B25" s="124"/>
      <c r="C25" s="125"/>
      <c r="D25" s="17" t="s">
        <v>46</v>
      </c>
      <c r="E25" s="17" t="s">
        <v>46</v>
      </c>
      <c r="F25" s="17" t="s">
        <v>46</v>
      </c>
      <c r="G25" s="17" t="s">
        <v>46</v>
      </c>
      <c r="H25" s="17" t="s">
        <v>46</v>
      </c>
      <c r="I25" s="17" t="s">
        <v>46</v>
      </c>
      <c r="J25" s="17" t="s">
        <v>46</v>
      </c>
      <c r="K25" s="17" t="s">
        <v>46</v>
      </c>
      <c r="L25" s="17" t="s">
        <v>46</v>
      </c>
      <c r="M25" s="17" t="s">
        <v>46</v>
      </c>
      <c r="N25" s="17" t="s">
        <v>46</v>
      </c>
      <c r="O25" s="17" t="s">
        <v>46</v>
      </c>
      <c r="P25" s="17" t="s">
        <v>46</v>
      </c>
      <c r="Q25" s="17" t="s">
        <v>46</v>
      </c>
      <c r="R25" s="17" t="s">
        <v>46</v>
      </c>
      <c r="S25" s="17" t="s">
        <v>46</v>
      </c>
      <c r="T25" s="17" t="s">
        <v>46</v>
      </c>
      <c r="U25" s="17" t="s">
        <v>46</v>
      </c>
      <c r="V25" s="17" t="s">
        <v>46</v>
      </c>
      <c r="W25" s="17" t="s">
        <v>46</v>
      </c>
      <c r="X25" s="17" t="s">
        <v>46</v>
      </c>
    </row>
    <row r="26" spans="1:26" ht="12.75" customHeight="1" x14ac:dyDescent="0.3">
      <c r="A26" s="17" t="s">
        <v>54</v>
      </c>
      <c r="B26" s="145" t="s">
        <v>55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</row>
    <row r="27" spans="1:26" ht="15.75" customHeight="1" x14ac:dyDescent="0.3">
      <c r="A27" s="117" t="s">
        <v>56</v>
      </c>
      <c r="B27" s="118"/>
      <c r="C27" s="119"/>
      <c r="D27" s="25" t="s">
        <v>46</v>
      </c>
      <c r="E27" s="25" t="s">
        <v>46</v>
      </c>
      <c r="F27" s="25" t="s">
        <v>46</v>
      </c>
      <c r="G27" s="25" t="s">
        <v>46</v>
      </c>
      <c r="H27" s="25" t="s">
        <v>46</v>
      </c>
      <c r="I27" s="25" t="s">
        <v>46</v>
      </c>
      <c r="J27" s="25" t="s">
        <v>46</v>
      </c>
      <c r="K27" s="25" t="s">
        <v>46</v>
      </c>
      <c r="L27" s="25" t="s">
        <v>46</v>
      </c>
      <c r="M27" s="25" t="s">
        <v>46</v>
      </c>
      <c r="N27" s="25" t="s">
        <v>46</v>
      </c>
      <c r="O27" s="25" t="s">
        <v>46</v>
      </c>
      <c r="P27" s="25" t="s">
        <v>46</v>
      </c>
      <c r="Q27" s="25" t="s">
        <v>46</v>
      </c>
      <c r="R27" s="19" t="s">
        <v>46</v>
      </c>
      <c r="S27" s="19" t="s">
        <v>46</v>
      </c>
      <c r="T27" s="22" t="s">
        <v>46</v>
      </c>
      <c r="U27" s="22" t="s">
        <v>46</v>
      </c>
      <c r="V27" s="22" t="s">
        <v>46</v>
      </c>
      <c r="W27" s="22" t="s">
        <v>46</v>
      </c>
      <c r="X27" s="22" t="s">
        <v>46</v>
      </c>
    </row>
    <row r="28" spans="1:26" ht="24" customHeight="1" x14ac:dyDescent="0.3">
      <c r="A28" s="26" t="s">
        <v>57</v>
      </c>
      <c r="B28" s="126" t="s">
        <v>58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</row>
    <row r="29" spans="1:26" s="82" customFormat="1" ht="38.4" customHeight="1" x14ac:dyDescent="0.25">
      <c r="A29" s="82" t="s">
        <v>114</v>
      </c>
      <c r="B29" s="30" t="s">
        <v>110</v>
      </c>
      <c r="C29" s="19" t="s">
        <v>136</v>
      </c>
      <c r="D29" s="83">
        <v>3654</v>
      </c>
      <c r="E29" s="83">
        <v>3654</v>
      </c>
      <c r="F29" s="83" t="s">
        <v>46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84">
        <v>3654</v>
      </c>
      <c r="N29" s="84">
        <v>3654</v>
      </c>
      <c r="O29" s="31">
        <v>0</v>
      </c>
      <c r="P29" s="31">
        <v>0</v>
      </c>
      <c r="Q29" s="31">
        <v>0</v>
      </c>
      <c r="R29" s="83">
        <v>3654</v>
      </c>
      <c r="S29" s="31">
        <v>0</v>
      </c>
      <c r="T29" s="31" t="s">
        <v>46</v>
      </c>
      <c r="U29" s="31" t="s">
        <v>46</v>
      </c>
      <c r="V29" s="31">
        <v>0</v>
      </c>
      <c r="W29" s="31" t="s">
        <v>46</v>
      </c>
      <c r="X29" s="31">
        <v>0</v>
      </c>
    </row>
    <row r="30" spans="1:26" s="87" customFormat="1" ht="54" customHeight="1" x14ac:dyDescent="0.25">
      <c r="A30" s="82" t="s">
        <v>117</v>
      </c>
      <c r="B30" s="30" t="s">
        <v>125</v>
      </c>
      <c r="C30" s="81" t="s">
        <v>118</v>
      </c>
      <c r="D30" s="85">
        <v>77.5</v>
      </c>
      <c r="E30" s="85">
        <v>77.5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86">
        <v>77.5</v>
      </c>
      <c r="N30" s="84">
        <v>77.5</v>
      </c>
      <c r="O30" s="31" t="s">
        <v>46</v>
      </c>
      <c r="P30" s="31" t="s">
        <v>46</v>
      </c>
      <c r="Q30" s="86">
        <v>77.5</v>
      </c>
      <c r="R30" s="85" t="s">
        <v>46</v>
      </c>
      <c r="S30" s="85" t="s">
        <v>46</v>
      </c>
      <c r="T30" s="85" t="s">
        <v>46</v>
      </c>
      <c r="U30" s="85" t="s">
        <v>46</v>
      </c>
      <c r="V30" s="85" t="s">
        <v>46</v>
      </c>
      <c r="W30" s="85" t="s">
        <v>46</v>
      </c>
      <c r="X30" s="85" t="s">
        <v>46</v>
      </c>
    </row>
    <row r="31" spans="1:26" ht="19.5" customHeight="1" x14ac:dyDescent="0.3">
      <c r="A31" s="141" t="s">
        <v>59</v>
      </c>
      <c r="B31" s="142"/>
      <c r="C31" s="143"/>
      <c r="D31" s="91">
        <f>SUM(D29:D30)</f>
        <v>3731.5</v>
      </c>
      <c r="E31" s="91">
        <f>SUM(E29:E30)</f>
        <v>3731.5</v>
      </c>
      <c r="F31" s="92" t="s">
        <v>46</v>
      </c>
      <c r="G31" s="92" t="s">
        <v>46</v>
      </c>
      <c r="H31" s="92" t="s">
        <v>46</v>
      </c>
      <c r="I31" s="92" t="s">
        <v>46</v>
      </c>
      <c r="J31" s="92" t="s">
        <v>46</v>
      </c>
      <c r="K31" s="92" t="s">
        <v>46</v>
      </c>
      <c r="L31" s="92" t="s">
        <v>46</v>
      </c>
      <c r="M31" s="91">
        <f>SUM(M29:M30)</f>
        <v>3731.5</v>
      </c>
      <c r="N31" s="91">
        <f>SUM(N29:N30)</f>
        <v>3731.5</v>
      </c>
      <c r="O31" s="92" t="s">
        <v>46</v>
      </c>
      <c r="P31" s="92" t="s">
        <v>46</v>
      </c>
      <c r="Q31" s="93">
        <v>77.5</v>
      </c>
      <c r="R31" s="91">
        <f>SUM(R29)</f>
        <v>3654</v>
      </c>
      <c r="S31" s="92" t="s">
        <v>46</v>
      </c>
      <c r="T31" s="92" t="s">
        <v>46</v>
      </c>
      <c r="U31" s="92" t="s">
        <v>46</v>
      </c>
      <c r="V31" s="92" t="s">
        <v>46</v>
      </c>
      <c r="W31" s="92" t="s">
        <v>46</v>
      </c>
      <c r="X31" s="92" t="s">
        <v>46</v>
      </c>
    </row>
    <row r="32" spans="1:26" s="27" customFormat="1" x14ac:dyDescent="0.3">
      <c r="A32" s="19" t="s">
        <v>60</v>
      </c>
      <c r="B32" s="144" t="s">
        <v>61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Z32" s="103"/>
    </row>
    <row r="33" spans="1:25" s="98" customFormat="1" ht="24.6" customHeight="1" x14ac:dyDescent="0.3">
      <c r="A33" s="97" t="s">
        <v>123</v>
      </c>
      <c r="B33" s="30" t="s">
        <v>124</v>
      </c>
      <c r="C33" s="97" t="s">
        <v>74</v>
      </c>
      <c r="D33" s="48">
        <v>1665.1</v>
      </c>
      <c r="E33" s="48">
        <v>1665.1</v>
      </c>
      <c r="F33" s="97" t="s">
        <v>46</v>
      </c>
      <c r="G33" s="97" t="s">
        <v>46</v>
      </c>
      <c r="H33" s="97" t="s">
        <v>46</v>
      </c>
      <c r="I33" s="97" t="s">
        <v>46</v>
      </c>
      <c r="J33" s="97" t="s">
        <v>46</v>
      </c>
      <c r="K33" s="97" t="s">
        <v>46</v>
      </c>
      <c r="L33" s="97" t="s">
        <v>46</v>
      </c>
      <c r="M33" s="97">
        <v>1665.1</v>
      </c>
      <c r="N33" s="108">
        <v>1665.1</v>
      </c>
      <c r="O33" s="97" t="s">
        <v>46</v>
      </c>
      <c r="P33" s="97" t="s">
        <v>46</v>
      </c>
      <c r="Q33" s="97" t="s">
        <v>46</v>
      </c>
      <c r="R33" s="97" t="s">
        <v>46</v>
      </c>
      <c r="S33" s="97">
        <v>1665.1</v>
      </c>
      <c r="T33" s="99">
        <v>24</v>
      </c>
      <c r="U33" s="97" t="s">
        <v>46</v>
      </c>
      <c r="V33" s="97" t="s">
        <v>46</v>
      </c>
      <c r="W33" s="97" t="s">
        <v>46</v>
      </c>
      <c r="X33" s="97">
        <v>431.5</v>
      </c>
    </row>
    <row r="34" spans="1:25" ht="20.399999999999999" customHeight="1" x14ac:dyDescent="0.3">
      <c r="A34" s="117" t="s">
        <v>62</v>
      </c>
      <c r="B34" s="118"/>
      <c r="C34" s="119"/>
      <c r="D34" s="22">
        <f>SUM(D33)</f>
        <v>1665.1</v>
      </c>
      <c r="E34" s="22">
        <f>SUM(E33)</f>
        <v>1665.1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>
        <f>SUM(M33)</f>
        <v>1665.1</v>
      </c>
      <c r="N34" s="22">
        <f>SUM(N33)</f>
        <v>1665.1</v>
      </c>
      <c r="O34" s="20" t="s">
        <v>46</v>
      </c>
      <c r="P34" s="20" t="s">
        <v>46</v>
      </c>
      <c r="Q34" s="22" t="s">
        <v>46</v>
      </c>
      <c r="R34" s="22" t="s">
        <v>46</v>
      </c>
      <c r="S34" s="22">
        <f>SUM(S33)</f>
        <v>1665.1</v>
      </c>
      <c r="T34" s="22" t="s">
        <v>46</v>
      </c>
      <c r="U34" s="22" t="s">
        <v>46</v>
      </c>
      <c r="V34" s="22" t="s">
        <v>46</v>
      </c>
      <c r="W34" s="22" t="s">
        <v>46</v>
      </c>
      <c r="X34" s="22">
        <f>SUM(X33)</f>
        <v>431.5</v>
      </c>
    </row>
    <row r="35" spans="1:25" ht="15.75" customHeight="1" x14ac:dyDescent="0.3">
      <c r="A35" s="19" t="s">
        <v>63</v>
      </c>
      <c r="B35" s="138" t="s">
        <v>64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5" ht="14.25" customHeight="1" x14ac:dyDescent="0.3">
      <c r="A36" s="117" t="s">
        <v>65</v>
      </c>
      <c r="B36" s="118"/>
      <c r="C36" s="119"/>
      <c r="D36" s="19" t="s">
        <v>46</v>
      </c>
      <c r="E36" s="19" t="s">
        <v>46</v>
      </c>
      <c r="F36" s="19" t="s">
        <v>46</v>
      </c>
      <c r="G36" s="19" t="s">
        <v>46</v>
      </c>
      <c r="H36" s="19" t="s">
        <v>46</v>
      </c>
      <c r="I36" s="19" t="s">
        <v>46</v>
      </c>
      <c r="J36" s="19" t="s">
        <v>46</v>
      </c>
      <c r="K36" s="19" t="s">
        <v>46</v>
      </c>
      <c r="L36" s="19" t="s">
        <v>46</v>
      </c>
      <c r="M36" s="19" t="s">
        <v>46</v>
      </c>
      <c r="N36" s="19" t="s">
        <v>46</v>
      </c>
      <c r="O36" s="19" t="s">
        <v>46</v>
      </c>
      <c r="P36" s="19" t="s">
        <v>46</v>
      </c>
      <c r="Q36" s="19" t="s">
        <v>46</v>
      </c>
      <c r="R36" s="19" t="s">
        <v>46</v>
      </c>
      <c r="S36" s="19" t="s">
        <v>46</v>
      </c>
      <c r="T36" s="28" t="s">
        <v>46</v>
      </c>
      <c r="U36" s="19" t="s">
        <v>46</v>
      </c>
      <c r="V36" s="19" t="s">
        <v>46</v>
      </c>
      <c r="W36" s="19" t="s">
        <v>46</v>
      </c>
      <c r="X36" s="28" t="s">
        <v>46</v>
      </c>
    </row>
    <row r="37" spans="1:25" ht="21" hidden="1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8"/>
      <c r="U37" s="19"/>
      <c r="V37" s="19"/>
      <c r="W37" s="19"/>
      <c r="X37" s="28"/>
    </row>
    <row r="38" spans="1:25" ht="18" customHeight="1" x14ac:dyDescent="0.3">
      <c r="A38" s="19" t="s">
        <v>66</v>
      </c>
      <c r="B38" s="120" t="s">
        <v>67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/>
    </row>
    <row r="39" spans="1:25" s="95" customFormat="1" ht="45.6" customHeight="1" x14ac:dyDescent="0.3">
      <c r="A39" s="94" t="s">
        <v>96</v>
      </c>
      <c r="B39" s="30" t="s">
        <v>100</v>
      </c>
      <c r="C39" s="94" t="s">
        <v>101</v>
      </c>
      <c r="D39" s="83">
        <v>2576.46</v>
      </c>
      <c r="E39" s="83">
        <v>2576.46</v>
      </c>
      <c r="F39" s="34" t="s">
        <v>46</v>
      </c>
      <c r="G39" s="34" t="s">
        <v>46</v>
      </c>
      <c r="H39" s="34" t="s">
        <v>46</v>
      </c>
      <c r="I39" s="34" t="s">
        <v>46</v>
      </c>
      <c r="J39" s="34" t="s">
        <v>46</v>
      </c>
      <c r="K39" s="34" t="s">
        <v>46</v>
      </c>
      <c r="L39" s="34" t="s">
        <v>46</v>
      </c>
      <c r="M39" s="94">
        <v>2576.46</v>
      </c>
      <c r="N39" s="108">
        <v>2576.46</v>
      </c>
      <c r="O39" s="34" t="s">
        <v>46</v>
      </c>
      <c r="P39" s="94">
        <v>63.99</v>
      </c>
      <c r="Q39" s="34">
        <v>570</v>
      </c>
      <c r="R39" s="34">
        <v>1943.31</v>
      </c>
      <c r="S39" s="34" t="s">
        <v>46</v>
      </c>
      <c r="T39" s="34" t="s">
        <v>46</v>
      </c>
      <c r="U39" s="34" t="s">
        <v>46</v>
      </c>
      <c r="V39" s="34" t="s">
        <v>46</v>
      </c>
      <c r="W39" s="34" t="s">
        <v>46</v>
      </c>
      <c r="X39" s="34" t="s">
        <v>46</v>
      </c>
      <c r="Y39" s="95">
        <f>P39+Q39+R39</f>
        <v>2577.3000000000002</v>
      </c>
    </row>
    <row r="40" spans="1:25" ht="44.4" customHeight="1" x14ac:dyDescent="0.3">
      <c r="A40" s="29" t="s">
        <v>95</v>
      </c>
      <c r="B40" s="30" t="s">
        <v>97</v>
      </c>
      <c r="C40" s="19" t="s">
        <v>101</v>
      </c>
      <c r="D40" s="21">
        <v>1495.63</v>
      </c>
      <c r="E40" s="21">
        <v>1495.63</v>
      </c>
      <c r="F40" s="21" t="s">
        <v>46</v>
      </c>
      <c r="G40" s="21" t="s">
        <v>46</v>
      </c>
      <c r="H40" s="21" t="s">
        <v>46</v>
      </c>
      <c r="I40" s="21" t="s">
        <v>46</v>
      </c>
      <c r="J40" s="21" t="s">
        <v>46</v>
      </c>
      <c r="K40" s="21" t="s">
        <v>46</v>
      </c>
      <c r="L40" s="21" t="s">
        <v>46</v>
      </c>
      <c r="M40" s="21">
        <v>1495.63</v>
      </c>
      <c r="N40" s="21">
        <v>1495.63</v>
      </c>
      <c r="O40" s="21" t="s">
        <v>46</v>
      </c>
      <c r="P40" s="21" t="s">
        <v>46</v>
      </c>
      <c r="Q40" s="21">
        <v>1495.63</v>
      </c>
      <c r="R40" s="21" t="s">
        <v>46</v>
      </c>
      <c r="S40" s="21" t="s">
        <v>46</v>
      </c>
      <c r="T40" s="21" t="s">
        <v>46</v>
      </c>
      <c r="U40" s="21" t="s">
        <v>46</v>
      </c>
      <c r="V40" s="21" t="s">
        <v>46</v>
      </c>
      <c r="W40" s="21" t="s">
        <v>46</v>
      </c>
      <c r="X40" s="21" t="s">
        <v>46</v>
      </c>
    </row>
    <row r="41" spans="1:25" ht="20.25" customHeight="1" x14ac:dyDescent="0.3">
      <c r="A41" s="117" t="s">
        <v>68</v>
      </c>
      <c r="B41" s="118"/>
      <c r="C41" s="119"/>
      <c r="D41" s="31">
        <f>SUM(D39:D40)</f>
        <v>4072.09</v>
      </c>
      <c r="E41" s="31">
        <f>SUM(E39:E40)</f>
        <v>4072.09</v>
      </c>
      <c r="F41" s="25" t="s">
        <v>46</v>
      </c>
      <c r="G41" s="25" t="s">
        <v>46</v>
      </c>
      <c r="H41" s="25" t="s">
        <v>46</v>
      </c>
      <c r="I41" s="25" t="s">
        <v>46</v>
      </c>
      <c r="J41" s="25" t="s">
        <v>46</v>
      </c>
      <c r="K41" s="25" t="s">
        <v>46</v>
      </c>
      <c r="L41" s="25" t="s">
        <v>46</v>
      </c>
      <c r="M41" s="25">
        <f>SUM(M39:M40)</f>
        <v>4072.09</v>
      </c>
      <c r="N41" s="22">
        <f>SUM(N39:N40)</f>
        <v>4072.09</v>
      </c>
      <c r="O41" s="21" t="s">
        <v>46</v>
      </c>
      <c r="P41" s="25">
        <f>SUM(P39:P40)</f>
        <v>63.99</v>
      </c>
      <c r="Q41" s="25">
        <f>SUM(Q39:Q40)</f>
        <v>2065.63</v>
      </c>
      <c r="R41" s="39">
        <f>SUM(R39)</f>
        <v>1943.31</v>
      </c>
      <c r="S41" s="21" t="s">
        <v>46</v>
      </c>
      <c r="T41" s="25" t="s">
        <v>46</v>
      </c>
      <c r="U41" s="25" t="s">
        <v>46</v>
      </c>
      <c r="V41" s="25" t="s">
        <v>46</v>
      </c>
      <c r="W41" s="25" t="s">
        <v>46</v>
      </c>
      <c r="X41" s="25" t="s">
        <v>46</v>
      </c>
      <c r="Y41" s="95">
        <f>P41+Q41</f>
        <v>2129.62</v>
      </c>
    </row>
    <row r="42" spans="1:25" ht="34.799999999999997" customHeight="1" x14ac:dyDescent="0.3">
      <c r="A42" s="117" t="s">
        <v>69</v>
      </c>
      <c r="B42" s="118"/>
      <c r="C42" s="119"/>
      <c r="D42" s="31">
        <f>SUM(D41,D34,D31,D23,D21,D27)</f>
        <v>13817.26</v>
      </c>
      <c r="E42" s="31">
        <f>SUM(E41,E34,E31,E23,E21,E27)</f>
        <v>13817.26</v>
      </c>
      <c r="F42" s="22" t="s">
        <v>46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>
        <f>SUM(M41,M34,M31,M21,M27)</f>
        <v>13817.26</v>
      </c>
      <c r="N42" s="22">
        <f>SUM(N21,N31,N34,N41,N27)</f>
        <v>13817.26</v>
      </c>
      <c r="O42" s="21"/>
      <c r="P42" s="22">
        <f>SUM(P41,P34,P27,P23,P21)</f>
        <v>63.99</v>
      </c>
      <c r="Q42" s="22">
        <f>SUM(Q41,Q34,Q27,Q23,Q21,Q31)</f>
        <v>4317.415</v>
      </c>
      <c r="R42" s="22">
        <f>SUM(R31,R21,R34,R41)</f>
        <v>7771.5949999999993</v>
      </c>
      <c r="S42" s="39">
        <f>SUM(S34)</f>
        <v>1665.1</v>
      </c>
      <c r="T42" s="100">
        <f>SUM(T33+T20)</f>
        <v>91</v>
      </c>
      <c r="U42" s="22" t="s">
        <v>46</v>
      </c>
      <c r="V42" s="22">
        <f>SUM(V21)</f>
        <v>0</v>
      </c>
      <c r="W42" s="22" t="s">
        <v>46</v>
      </c>
      <c r="X42" s="22">
        <f>SUM(X34,X21)</f>
        <v>1202.8400000000001</v>
      </c>
      <c r="Y42" s="73">
        <f>P42+Q42+R42+S42</f>
        <v>13818.1</v>
      </c>
    </row>
    <row r="43" spans="1:25" ht="15.75" customHeight="1" x14ac:dyDescent="0.3">
      <c r="A43" s="32" t="s">
        <v>70</v>
      </c>
      <c r="B43" s="123" t="s">
        <v>71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5"/>
      <c r="Y43" s="73"/>
    </row>
    <row r="44" spans="1:25" ht="16.5" customHeight="1" x14ac:dyDescent="0.3">
      <c r="A44" s="123" t="s">
        <v>112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5"/>
    </row>
    <row r="45" spans="1:25" ht="17.25" customHeight="1" x14ac:dyDescent="0.3">
      <c r="A45" s="17" t="s">
        <v>72</v>
      </c>
      <c r="B45" s="135" t="s">
        <v>45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7"/>
    </row>
    <row r="46" spans="1:25" s="37" customFormat="1" ht="56.4" customHeight="1" x14ac:dyDescent="0.3">
      <c r="A46" s="18" t="s">
        <v>73</v>
      </c>
      <c r="B46" s="33" t="s">
        <v>135</v>
      </c>
      <c r="C46" s="34" t="s">
        <v>134</v>
      </c>
      <c r="D46" s="21">
        <f>449.48+3400</f>
        <v>3849.48</v>
      </c>
      <c r="E46" s="21">
        <f>449.48+3400</f>
        <v>3849.48</v>
      </c>
      <c r="F46" s="21" t="s">
        <v>46</v>
      </c>
      <c r="G46" s="21" t="s">
        <v>46</v>
      </c>
      <c r="H46" s="21" t="s">
        <v>46</v>
      </c>
      <c r="I46" s="21" t="s">
        <v>46</v>
      </c>
      <c r="J46" s="21" t="s">
        <v>46</v>
      </c>
      <c r="K46" s="21" t="s">
        <v>46</v>
      </c>
      <c r="L46" s="21" t="s">
        <v>46</v>
      </c>
      <c r="M46" s="21">
        <v>3849.48</v>
      </c>
      <c r="N46" s="21">
        <v>3849.48</v>
      </c>
      <c r="O46" s="21" t="s">
        <v>46</v>
      </c>
      <c r="P46" s="21" t="s">
        <v>46</v>
      </c>
      <c r="Q46" s="21">
        <v>449.48</v>
      </c>
      <c r="R46" s="35">
        <v>3400</v>
      </c>
      <c r="S46" s="35" t="s">
        <v>46</v>
      </c>
      <c r="T46" s="36">
        <v>120</v>
      </c>
      <c r="U46" s="35" t="s">
        <v>46</v>
      </c>
      <c r="V46" s="35" t="s">
        <v>46</v>
      </c>
      <c r="W46" s="35" t="s">
        <v>46</v>
      </c>
      <c r="X46" s="35">
        <v>5110.87</v>
      </c>
    </row>
    <row r="47" spans="1:25" ht="48" customHeight="1" x14ac:dyDescent="0.3">
      <c r="A47" s="18" t="s">
        <v>75</v>
      </c>
      <c r="B47" s="30" t="s">
        <v>106</v>
      </c>
      <c r="C47" s="34" t="s">
        <v>105</v>
      </c>
      <c r="D47" s="38">
        <v>53.16</v>
      </c>
      <c r="E47" s="38">
        <v>53.16</v>
      </c>
      <c r="F47" s="21" t="s">
        <v>46</v>
      </c>
      <c r="G47" s="21" t="s">
        <v>46</v>
      </c>
      <c r="H47" s="21" t="s">
        <v>46</v>
      </c>
      <c r="I47" s="21" t="s">
        <v>46</v>
      </c>
      <c r="J47" s="21" t="s">
        <v>46</v>
      </c>
      <c r="K47" s="21" t="s">
        <v>46</v>
      </c>
      <c r="L47" s="21" t="s">
        <v>46</v>
      </c>
      <c r="M47" s="38">
        <v>53.16</v>
      </c>
      <c r="N47" s="38">
        <v>53.16</v>
      </c>
      <c r="O47" s="21" t="s">
        <v>46</v>
      </c>
      <c r="P47" s="21">
        <v>53.16</v>
      </c>
      <c r="Q47" s="38" t="s">
        <v>46</v>
      </c>
      <c r="R47" s="35" t="s">
        <v>46</v>
      </c>
      <c r="S47" s="35" t="s">
        <v>46</v>
      </c>
      <c r="T47" s="109">
        <v>6</v>
      </c>
      <c r="U47" s="35" t="s">
        <v>46</v>
      </c>
      <c r="V47" s="36" t="s">
        <v>46</v>
      </c>
      <c r="W47" s="35" t="s">
        <v>46</v>
      </c>
      <c r="X47" s="35">
        <v>345.51</v>
      </c>
    </row>
    <row r="48" spans="1:25" ht="37.200000000000003" customHeight="1" x14ac:dyDescent="0.3">
      <c r="A48" s="18" t="s">
        <v>108</v>
      </c>
      <c r="B48" s="30" t="s">
        <v>127</v>
      </c>
      <c r="C48" s="34" t="s">
        <v>128</v>
      </c>
      <c r="D48" s="38">
        <v>1484.45</v>
      </c>
      <c r="E48" s="38">
        <v>1484.45</v>
      </c>
      <c r="F48" s="21" t="s">
        <v>46</v>
      </c>
      <c r="G48" s="21" t="s">
        <v>46</v>
      </c>
      <c r="H48" s="21" t="s">
        <v>46</v>
      </c>
      <c r="I48" s="21" t="s">
        <v>46</v>
      </c>
      <c r="J48" s="21" t="s">
        <v>46</v>
      </c>
      <c r="K48" s="21" t="s">
        <v>46</v>
      </c>
      <c r="L48" s="21" t="s">
        <v>46</v>
      </c>
      <c r="M48" s="21">
        <v>1484.45</v>
      </c>
      <c r="N48" s="21">
        <v>1484.45</v>
      </c>
      <c r="O48" s="21" t="s">
        <v>46</v>
      </c>
      <c r="P48" s="38" t="s">
        <v>46</v>
      </c>
      <c r="Q48" s="21">
        <v>1484.45</v>
      </c>
      <c r="R48" s="21" t="s">
        <v>46</v>
      </c>
      <c r="S48" s="21" t="s">
        <v>46</v>
      </c>
      <c r="T48" s="35" t="s">
        <v>46</v>
      </c>
      <c r="U48" s="35" t="s">
        <v>46</v>
      </c>
      <c r="V48" s="35" t="s">
        <v>46</v>
      </c>
      <c r="W48" s="35" t="s">
        <v>46</v>
      </c>
      <c r="X48" s="35" t="s">
        <v>46</v>
      </c>
    </row>
    <row r="49" spans="1:25" ht="18" customHeight="1" x14ac:dyDescent="0.3">
      <c r="A49" s="117" t="s">
        <v>76</v>
      </c>
      <c r="B49" s="118"/>
      <c r="C49" s="119"/>
      <c r="D49" s="22">
        <f>SUM(D46:D48)</f>
        <v>5387.09</v>
      </c>
      <c r="E49" s="22">
        <f>SUM(E46:E48)</f>
        <v>5387.09</v>
      </c>
      <c r="F49" s="39" t="s">
        <v>46</v>
      </c>
      <c r="G49" s="39" t="s">
        <v>46</v>
      </c>
      <c r="H49" s="39" t="s">
        <v>46</v>
      </c>
      <c r="I49" s="39" t="s">
        <v>46</v>
      </c>
      <c r="J49" s="39" t="s">
        <v>46</v>
      </c>
      <c r="K49" s="39" t="s">
        <v>46</v>
      </c>
      <c r="L49" s="39" t="s">
        <v>46</v>
      </c>
      <c r="M49" s="39">
        <f>SUM(M46:M48)</f>
        <v>5387.09</v>
      </c>
      <c r="N49" s="39">
        <f>SUM(N46:N48)</f>
        <v>5387.09</v>
      </c>
      <c r="O49" s="21" t="s">
        <v>46</v>
      </c>
      <c r="P49" s="22">
        <f>SUM(P46:P47)</f>
        <v>53.16</v>
      </c>
      <c r="Q49" s="22">
        <f>SUM(Q46:Q48)</f>
        <v>1933.93</v>
      </c>
      <c r="R49" s="39">
        <f>SUM(R46)</f>
        <v>3400</v>
      </c>
      <c r="S49" s="22" t="s">
        <v>46</v>
      </c>
      <c r="T49" s="100">
        <f>SUM(T46:T48)</f>
        <v>126</v>
      </c>
      <c r="U49" s="22" t="s">
        <v>46</v>
      </c>
      <c r="V49" s="100">
        <f>SUM(V46:V47)</f>
        <v>0</v>
      </c>
      <c r="W49" s="22" t="s">
        <v>46</v>
      </c>
      <c r="X49" s="22">
        <f>SUM(X46:X47)</f>
        <v>5456.38</v>
      </c>
      <c r="Y49" s="73">
        <f>P49+Q49+R49</f>
        <v>5387.09</v>
      </c>
    </row>
    <row r="50" spans="1:25" ht="18" customHeight="1" x14ac:dyDescent="0.3">
      <c r="A50" s="19" t="s">
        <v>77</v>
      </c>
      <c r="B50" s="138" t="s">
        <v>49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</row>
    <row r="51" spans="1:25" ht="12.75" customHeight="1" x14ac:dyDescent="0.3">
      <c r="A51" s="117" t="s">
        <v>78</v>
      </c>
      <c r="B51" s="118"/>
      <c r="C51" s="119"/>
      <c r="D51" s="41" t="s">
        <v>46</v>
      </c>
      <c r="E51" s="22" t="s">
        <v>46</v>
      </c>
      <c r="F51" s="21" t="s">
        <v>46</v>
      </c>
      <c r="G51" s="21" t="s">
        <v>46</v>
      </c>
      <c r="H51" s="21" t="s">
        <v>46</v>
      </c>
      <c r="I51" s="21" t="s">
        <v>46</v>
      </c>
      <c r="J51" s="21" t="s">
        <v>46</v>
      </c>
      <c r="K51" s="21" t="s">
        <v>46</v>
      </c>
      <c r="L51" s="21" t="s">
        <v>46</v>
      </c>
      <c r="M51" s="21" t="s">
        <v>46</v>
      </c>
      <c r="N51" s="21" t="s">
        <v>46</v>
      </c>
      <c r="O51" s="21" t="s">
        <v>46</v>
      </c>
      <c r="P51" s="21" t="s">
        <v>46</v>
      </c>
      <c r="Q51" s="21" t="s">
        <v>46</v>
      </c>
      <c r="R51" s="21" t="s">
        <v>46</v>
      </c>
      <c r="S51" s="21" t="s">
        <v>46</v>
      </c>
      <c r="T51" s="40" t="s">
        <v>46</v>
      </c>
      <c r="U51" s="22" t="s">
        <v>46</v>
      </c>
      <c r="V51" s="22" t="s">
        <v>46</v>
      </c>
      <c r="W51" s="22" t="s">
        <v>46</v>
      </c>
      <c r="X51" s="40" t="s">
        <v>46</v>
      </c>
    </row>
    <row r="52" spans="1:25" ht="12.75" customHeight="1" x14ac:dyDescent="0.3">
      <c r="A52" s="26" t="s">
        <v>79</v>
      </c>
      <c r="B52" s="126" t="s">
        <v>58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8"/>
    </row>
    <row r="53" spans="1:25" ht="37.799999999999997" customHeight="1" x14ac:dyDescent="0.3">
      <c r="A53" s="19" t="s">
        <v>109</v>
      </c>
      <c r="B53" s="52" t="s">
        <v>110</v>
      </c>
      <c r="C53" s="34" t="s">
        <v>138</v>
      </c>
      <c r="D53" s="19">
        <v>2131.5</v>
      </c>
      <c r="E53" s="108">
        <v>2131.5</v>
      </c>
      <c r="F53" s="43" t="s">
        <v>46</v>
      </c>
      <c r="G53" s="43" t="s">
        <v>46</v>
      </c>
      <c r="H53" s="43" t="s">
        <v>46</v>
      </c>
      <c r="I53" s="43" t="s">
        <v>46</v>
      </c>
      <c r="J53" s="43" t="s">
        <v>46</v>
      </c>
      <c r="K53" s="43" t="s">
        <v>46</v>
      </c>
      <c r="L53" s="43" t="s">
        <v>46</v>
      </c>
      <c r="M53" s="19">
        <v>2131.5</v>
      </c>
      <c r="N53" s="108">
        <v>2131.5</v>
      </c>
      <c r="O53" s="45" t="s">
        <v>46</v>
      </c>
      <c r="P53" s="45" t="s">
        <v>46</v>
      </c>
      <c r="Q53" s="45" t="s">
        <v>46</v>
      </c>
      <c r="R53" s="19"/>
      <c r="S53" s="19">
        <v>2131.5</v>
      </c>
      <c r="T53" s="19" t="s">
        <v>46</v>
      </c>
      <c r="U53" s="97" t="s">
        <v>46</v>
      </c>
      <c r="V53" s="97" t="s">
        <v>46</v>
      </c>
      <c r="W53" s="97" t="s">
        <v>46</v>
      </c>
      <c r="X53" s="97" t="s">
        <v>46</v>
      </c>
    </row>
    <row r="54" spans="1:25" ht="60.6" customHeight="1" x14ac:dyDescent="0.3">
      <c r="A54" s="19" t="s">
        <v>115</v>
      </c>
      <c r="B54" s="30" t="s">
        <v>125</v>
      </c>
      <c r="C54" s="34" t="s">
        <v>118</v>
      </c>
      <c r="D54" s="19">
        <v>77.5</v>
      </c>
      <c r="E54" s="19">
        <v>77.5</v>
      </c>
      <c r="F54" s="34" t="s">
        <v>46</v>
      </c>
      <c r="G54" s="34" t="s">
        <v>46</v>
      </c>
      <c r="H54" s="34" t="s">
        <v>46</v>
      </c>
      <c r="I54" s="34" t="s">
        <v>46</v>
      </c>
      <c r="J54" s="34" t="s">
        <v>46</v>
      </c>
      <c r="K54" s="34" t="s">
        <v>46</v>
      </c>
      <c r="L54" s="34" t="s">
        <v>46</v>
      </c>
      <c r="M54" s="34">
        <v>77.5</v>
      </c>
      <c r="N54" s="34">
        <v>77.5</v>
      </c>
      <c r="O54" s="34" t="s">
        <v>46</v>
      </c>
      <c r="P54" s="34" t="s">
        <v>46</v>
      </c>
      <c r="Q54" s="34">
        <v>77.5</v>
      </c>
      <c r="R54" s="34" t="s">
        <v>46</v>
      </c>
      <c r="S54" s="34" t="s">
        <v>46</v>
      </c>
      <c r="T54" s="34" t="s">
        <v>46</v>
      </c>
      <c r="U54" s="34" t="s">
        <v>46</v>
      </c>
      <c r="V54" s="34" t="s">
        <v>46</v>
      </c>
      <c r="W54" s="34" t="s">
        <v>46</v>
      </c>
      <c r="X54" s="34" t="s">
        <v>46</v>
      </c>
    </row>
    <row r="55" spans="1:25" ht="23.4" customHeight="1" x14ac:dyDescent="0.3">
      <c r="A55" s="117" t="s">
        <v>80</v>
      </c>
      <c r="B55" s="118"/>
      <c r="C55" s="119"/>
      <c r="D55" s="42">
        <f>SUM(D53:D54)</f>
        <v>2209</v>
      </c>
      <c r="E55" s="42">
        <f>SUM(E53:E54)</f>
        <v>2209</v>
      </c>
      <c r="F55" s="43" t="s">
        <v>46</v>
      </c>
      <c r="G55" s="43" t="s">
        <v>46</v>
      </c>
      <c r="H55" s="43" t="s">
        <v>46</v>
      </c>
      <c r="I55" s="43" t="s">
        <v>46</v>
      </c>
      <c r="J55" s="43" t="s">
        <v>46</v>
      </c>
      <c r="K55" s="43" t="s">
        <v>46</v>
      </c>
      <c r="L55" s="43" t="s">
        <v>46</v>
      </c>
      <c r="M55" s="25">
        <f>SUM(M53:M54)</f>
        <v>2209</v>
      </c>
      <c r="N55" s="25">
        <f>SUM(N53:N54)</f>
        <v>2209</v>
      </c>
      <c r="O55" s="45" t="s">
        <v>46</v>
      </c>
      <c r="P55" s="45" t="s">
        <v>46</v>
      </c>
      <c r="Q55" s="44">
        <f>SUM(Q54)</f>
        <v>77.5</v>
      </c>
      <c r="R55" s="44">
        <f>SUM(R53)</f>
        <v>0</v>
      </c>
      <c r="S55" s="44">
        <f>SUM(S53)</f>
        <v>2131.5</v>
      </c>
      <c r="T55" s="46" t="s">
        <v>46</v>
      </c>
      <c r="U55" s="43" t="s">
        <v>46</v>
      </c>
      <c r="V55" s="43" t="s">
        <v>46</v>
      </c>
      <c r="W55" s="43" t="s">
        <v>46</v>
      </c>
      <c r="X55" s="46" t="s">
        <v>46</v>
      </c>
    </row>
    <row r="56" spans="1:25" ht="17.25" customHeight="1" x14ac:dyDescent="0.3">
      <c r="A56" s="19" t="s">
        <v>81</v>
      </c>
      <c r="B56" s="129" t="s">
        <v>61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25" ht="28.8" customHeight="1" x14ac:dyDescent="0.3">
      <c r="A57" s="47" t="s">
        <v>82</v>
      </c>
      <c r="B57" s="30" t="s">
        <v>102</v>
      </c>
      <c r="C57" s="19" t="s">
        <v>74</v>
      </c>
      <c r="D57" s="48">
        <v>1665.1</v>
      </c>
      <c r="E57" s="48">
        <v>1665.1</v>
      </c>
      <c r="F57" s="21" t="s">
        <v>46</v>
      </c>
      <c r="G57" s="21" t="s">
        <v>46</v>
      </c>
      <c r="H57" s="21" t="s">
        <v>46</v>
      </c>
      <c r="I57" s="21" t="s">
        <v>46</v>
      </c>
      <c r="J57" s="21" t="s">
        <v>46</v>
      </c>
      <c r="K57" s="21" t="s">
        <v>46</v>
      </c>
      <c r="L57" s="21" t="s">
        <v>46</v>
      </c>
      <c r="M57" s="48">
        <v>1665.1</v>
      </c>
      <c r="N57" s="48">
        <v>1665.1</v>
      </c>
      <c r="O57" s="49" t="s">
        <v>46</v>
      </c>
      <c r="P57" s="49" t="s">
        <v>46</v>
      </c>
      <c r="Q57" s="49" t="s">
        <v>46</v>
      </c>
      <c r="R57" s="35">
        <v>1665.1</v>
      </c>
      <c r="S57" s="35" t="s">
        <v>46</v>
      </c>
      <c r="T57" s="36">
        <v>24</v>
      </c>
      <c r="U57" s="35" t="s">
        <v>46</v>
      </c>
      <c r="V57" s="35" t="s">
        <v>46</v>
      </c>
      <c r="W57" s="35" t="s">
        <v>46</v>
      </c>
      <c r="X57" s="35">
        <v>431.5</v>
      </c>
    </row>
    <row r="58" spans="1:25" ht="36.6" customHeight="1" x14ac:dyDescent="0.3">
      <c r="A58" s="47" t="s">
        <v>99</v>
      </c>
      <c r="B58" s="30" t="s">
        <v>104</v>
      </c>
      <c r="C58" s="19" t="s">
        <v>74</v>
      </c>
      <c r="D58" s="48">
        <v>2249.75</v>
      </c>
      <c r="E58" s="48">
        <v>2249.75</v>
      </c>
      <c r="F58" s="21" t="s">
        <v>46</v>
      </c>
      <c r="G58" s="21" t="s">
        <v>46</v>
      </c>
      <c r="H58" s="21" t="s">
        <v>46</v>
      </c>
      <c r="I58" s="21" t="s">
        <v>46</v>
      </c>
      <c r="J58" s="21" t="s">
        <v>46</v>
      </c>
      <c r="K58" s="21" t="s">
        <v>46</v>
      </c>
      <c r="L58" s="21" t="s">
        <v>46</v>
      </c>
      <c r="M58" s="48">
        <v>2249.75</v>
      </c>
      <c r="N58" s="48">
        <v>2249.75</v>
      </c>
      <c r="O58" s="49" t="s">
        <v>46</v>
      </c>
      <c r="P58" s="49" t="s">
        <v>46</v>
      </c>
      <c r="Q58" s="48">
        <v>2249.75</v>
      </c>
      <c r="R58" s="35" t="s">
        <v>46</v>
      </c>
      <c r="S58" s="35" t="s">
        <v>46</v>
      </c>
      <c r="T58" s="36">
        <v>60</v>
      </c>
      <c r="U58" s="35" t="s">
        <v>46</v>
      </c>
      <c r="V58" s="35" t="s">
        <v>46</v>
      </c>
      <c r="W58" s="35" t="s">
        <v>46</v>
      </c>
      <c r="X58" s="35">
        <v>227</v>
      </c>
    </row>
    <row r="59" spans="1:25" ht="46.2" customHeight="1" x14ac:dyDescent="0.3">
      <c r="A59" s="47" t="s">
        <v>103</v>
      </c>
      <c r="B59" s="30" t="s">
        <v>141</v>
      </c>
      <c r="C59" s="19" t="s">
        <v>74</v>
      </c>
      <c r="D59" s="48">
        <v>3091.2</v>
      </c>
      <c r="E59" s="48">
        <v>3091.2</v>
      </c>
      <c r="F59" s="21" t="s">
        <v>46</v>
      </c>
      <c r="G59" s="21" t="s">
        <v>46</v>
      </c>
      <c r="H59" s="21" t="s">
        <v>46</v>
      </c>
      <c r="I59" s="21" t="s">
        <v>46</v>
      </c>
      <c r="J59" s="21" t="s">
        <v>46</v>
      </c>
      <c r="K59" s="21" t="s">
        <v>46</v>
      </c>
      <c r="L59" s="21" t="s">
        <v>46</v>
      </c>
      <c r="M59" s="48">
        <v>3091.2</v>
      </c>
      <c r="N59" s="48">
        <v>3091.2</v>
      </c>
      <c r="O59" s="49" t="s">
        <v>46</v>
      </c>
      <c r="P59" s="49" t="s">
        <v>46</v>
      </c>
      <c r="Q59" s="48">
        <v>3091.2</v>
      </c>
      <c r="R59" s="48" t="s">
        <v>46</v>
      </c>
      <c r="S59" s="48" t="s">
        <v>46</v>
      </c>
      <c r="T59" s="110">
        <v>72</v>
      </c>
      <c r="U59" s="48" t="s">
        <v>46</v>
      </c>
      <c r="V59" s="48" t="s">
        <v>46</v>
      </c>
      <c r="W59" s="48" t="s">
        <v>46</v>
      </c>
      <c r="X59" s="35">
        <v>600.4</v>
      </c>
    </row>
    <row r="60" spans="1:25" ht="18.75" customHeight="1" x14ac:dyDescent="0.3">
      <c r="A60" s="117" t="s">
        <v>83</v>
      </c>
      <c r="B60" s="118"/>
      <c r="C60" s="119"/>
      <c r="D60" s="22">
        <f>SUM(D57:D59)</f>
        <v>7006.0499999999993</v>
      </c>
      <c r="E60" s="22">
        <f>SUM(E57:E59)</f>
        <v>7006.0499999999993</v>
      </c>
      <c r="F60" s="50" t="s">
        <v>46</v>
      </c>
      <c r="G60" s="50" t="s">
        <v>46</v>
      </c>
      <c r="H60" s="50" t="s">
        <v>46</v>
      </c>
      <c r="I60" s="50" t="s">
        <v>46</v>
      </c>
      <c r="J60" s="50" t="s">
        <v>46</v>
      </c>
      <c r="K60" s="50" t="s">
        <v>46</v>
      </c>
      <c r="L60" s="50" t="s">
        <v>46</v>
      </c>
      <c r="M60" s="39">
        <f>SUM(M57:M59)</f>
        <v>7006.0499999999993</v>
      </c>
      <c r="N60" s="22">
        <f>SUM(N57:N59)</f>
        <v>7006.0499999999993</v>
      </c>
      <c r="O60" s="49" t="s">
        <v>46</v>
      </c>
      <c r="P60" s="75">
        <f>SUM(P59)</f>
        <v>0</v>
      </c>
      <c r="Q60" s="22">
        <f>SUM(Q58:Q59)</f>
        <v>5340.95</v>
      </c>
      <c r="R60" s="76">
        <f>SUM(R57:R59)</f>
        <v>1665.1</v>
      </c>
      <c r="S60" s="35" t="s">
        <v>46</v>
      </c>
      <c r="T60" s="100">
        <f>SUM(T57:T59)</f>
        <v>156</v>
      </c>
      <c r="U60" s="22" t="s">
        <v>46</v>
      </c>
      <c r="V60" s="22" t="s">
        <v>46</v>
      </c>
      <c r="W60" s="22" t="s">
        <v>46</v>
      </c>
      <c r="X60" s="22">
        <f>SUM(X57:X59)</f>
        <v>1258.9000000000001</v>
      </c>
      <c r="Y60" s="73">
        <f>P60+Q60+R60</f>
        <v>7006.0499999999993</v>
      </c>
    </row>
    <row r="61" spans="1:25" ht="12.75" customHeight="1" x14ac:dyDescent="0.3">
      <c r="A61" s="34" t="s">
        <v>84</v>
      </c>
      <c r="B61" s="132" t="s">
        <v>64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4"/>
    </row>
    <row r="62" spans="1:25" ht="51" customHeight="1" x14ac:dyDescent="0.3">
      <c r="A62" s="51" t="s">
        <v>85</v>
      </c>
      <c r="B62" s="52" t="s">
        <v>107</v>
      </c>
      <c r="C62" s="19" t="s">
        <v>131</v>
      </c>
      <c r="D62" s="53">
        <v>3588.91</v>
      </c>
      <c r="E62" s="53">
        <v>3588.91</v>
      </c>
      <c r="F62" s="21" t="s">
        <v>46</v>
      </c>
      <c r="G62" s="21" t="s">
        <v>46</v>
      </c>
      <c r="H62" s="21" t="s">
        <v>46</v>
      </c>
      <c r="I62" s="21" t="s">
        <v>46</v>
      </c>
      <c r="J62" s="21" t="s">
        <v>46</v>
      </c>
      <c r="K62" s="21" t="s">
        <v>46</v>
      </c>
      <c r="L62" s="21" t="s">
        <v>46</v>
      </c>
      <c r="M62" s="53">
        <v>3588.91</v>
      </c>
      <c r="N62" s="53">
        <v>3588.91</v>
      </c>
      <c r="O62" s="54" t="s">
        <v>46</v>
      </c>
      <c r="P62" s="54"/>
      <c r="Q62" s="53">
        <v>1794.45</v>
      </c>
      <c r="R62" s="53">
        <v>1794.45</v>
      </c>
      <c r="S62" s="54" t="s">
        <v>46</v>
      </c>
      <c r="T62" s="21" t="s">
        <v>46</v>
      </c>
      <c r="U62" s="21" t="s">
        <v>46</v>
      </c>
      <c r="V62" s="21" t="s">
        <v>46</v>
      </c>
      <c r="W62" s="21" t="s">
        <v>46</v>
      </c>
      <c r="X62" s="21" t="s">
        <v>46</v>
      </c>
    </row>
    <row r="63" spans="1:25" s="56" customFormat="1" ht="76.2" customHeight="1" x14ac:dyDescent="0.3">
      <c r="A63" s="96" t="s">
        <v>130</v>
      </c>
      <c r="B63" s="52" t="s">
        <v>121</v>
      </c>
      <c r="C63" s="96" t="s">
        <v>129</v>
      </c>
      <c r="D63" s="55">
        <v>439.35</v>
      </c>
      <c r="E63" s="55">
        <v>439.35</v>
      </c>
      <c r="F63" s="21" t="s">
        <v>46</v>
      </c>
      <c r="G63" s="21" t="s">
        <v>46</v>
      </c>
      <c r="H63" s="21" t="s">
        <v>46</v>
      </c>
      <c r="I63" s="21" t="s">
        <v>46</v>
      </c>
      <c r="J63" s="21" t="s">
        <v>46</v>
      </c>
      <c r="K63" s="21" t="s">
        <v>46</v>
      </c>
      <c r="L63" s="21" t="s">
        <v>46</v>
      </c>
      <c r="M63" s="55">
        <v>439.35</v>
      </c>
      <c r="N63" s="55">
        <v>439.35</v>
      </c>
      <c r="O63" s="21" t="s">
        <v>46</v>
      </c>
      <c r="P63" s="21" t="s">
        <v>46</v>
      </c>
      <c r="Q63" s="21" t="s">
        <v>46</v>
      </c>
      <c r="R63" s="21">
        <v>439.35</v>
      </c>
      <c r="S63" s="21" t="s">
        <v>46</v>
      </c>
      <c r="T63" s="21" t="s">
        <v>46</v>
      </c>
      <c r="U63" s="21" t="s">
        <v>46</v>
      </c>
      <c r="V63" s="21" t="s">
        <v>46</v>
      </c>
      <c r="W63" s="21" t="s">
        <v>46</v>
      </c>
      <c r="X63" s="21" t="s">
        <v>46</v>
      </c>
    </row>
    <row r="64" spans="1:25" s="56" customFormat="1" ht="67.2" x14ac:dyDescent="0.3">
      <c r="A64" s="96" t="s">
        <v>140</v>
      </c>
      <c r="B64" s="52" t="s">
        <v>122</v>
      </c>
      <c r="C64" s="96" t="s">
        <v>126</v>
      </c>
      <c r="D64" s="55">
        <v>315.22000000000003</v>
      </c>
      <c r="E64" s="55">
        <v>315.22000000000003</v>
      </c>
      <c r="F64" s="21" t="s">
        <v>46</v>
      </c>
      <c r="G64" s="21" t="s">
        <v>46</v>
      </c>
      <c r="H64" s="21" t="s">
        <v>46</v>
      </c>
      <c r="I64" s="21" t="s">
        <v>46</v>
      </c>
      <c r="J64" s="21" t="s">
        <v>46</v>
      </c>
      <c r="K64" s="21" t="s">
        <v>46</v>
      </c>
      <c r="L64" s="21" t="s">
        <v>46</v>
      </c>
      <c r="M64" s="55">
        <v>315.22000000000003</v>
      </c>
      <c r="N64" s="55">
        <v>315.22000000000003</v>
      </c>
      <c r="O64" s="21" t="s">
        <v>46</v>
      </c>
      <c r="P64" s="21" t="s">
        <v>46</v>
      </c>
      <c r="Q64" s="21" t="s">
        <v>46</v>
      </c>
      <c r="R64" s="21">
        <v>315.22000000000003</v>
      </c>
      <c r="S64" s="21" t="s">
        <v>46</v>
      </c>
      <c r="T64" s="21" t="s">
        <v>46</v>
      </c>
      <c r="U64" s="21" t="s">
        <v>46</v>
      </c>
      <c r="V64" s="21" t="s">
        <v>46</v>
      </c>
      <c r="W64" s="21" t="s">
        <v>46</v>
      </c>
      <c r="X64" s="21" t="s">
        <v>46</v>
      </c>
    </row>
    <row r="65" spans="1:25" ht="16.5" customHeight="1" x14ac:dyDescent="0.3">
      <c r="A65" s="117" t="s">
        <v>86</v>
      </c>
      <c r="B65" s="118"/>
      <c r="C65" s="119"/>
      <c r="D65" s="41">
        <f>SUM(D62:D64)</f>
        <v>4343.4799999999996</v>
      </c>
      <c r="E65" s="22">
        <f>SUM(E62:E64)</f>
        <v>4343.4799999999996</v>
      </c>
      <c r="F65" s="39" t="s">
        <v>46</v>
      </c>
      <c r="G65" s="39" t="s">
        <v>46</v>
      </c>
      <c r="H65" s="39" t="s">
        <v>46</v>
      </c>
      <c r="I65" s="39" t="s">
        <v>46</v>
      </c>
      <c r="J65" s="39" t="s">
        <v>46</v>
      </c>
      <c r="K65" s="39" t="s">
        <v>46</v>
      </c>
      <c r="L65" s="39" t="s">
        <v>46</v>
      </c>
      <c r="M65" s="39">
        <f>SUM(M62:M64)</f>
        <v>4343.4799999999996</v>
      </c>
      <c r="N65" s="22">
        <f>SUM(N62:N64)</f>
        <v>4343.4799999999996</v>
      </c>
      <c r="O65" s="21" t="s">
        <v>46</v>
      </c>
      <c r="P65" s="22" t="s">
        <v>46</v>
      </c>
      <c r="Q65" s="22">
        <f>SUM(Q62:Q62)</f>
        <v>1794.45</v>
      </c>
      <c r="R65" s="39">
        <f>SUM(R62:R64)</f>
        <v>2549.0200000000004</v>
      </c>
      <c r="S65" s="39" t="s">
        <v>46</v>
      </c>
      <c r="T65" s="22" t="s">
        <v>46</v>
      </c>
      <c r="U65" s="22" t="s">
        <v>46</v>
      </c>
      <c r="V65" s="22" t="s">
        <v>46</v>
      </c>
      <c r="W65" s="57" t="s">
        <v>46</v>
      </c>
      <c r="X65" s="57" t="s">
        <v>46</v>
      </c>
      <c r="Y65" s="73">
        <f>Q65+R65</f>
        <v>4343.47</v>
      </c>
    </row>
    <row r="66" spans="1:25" ht="0.75" hidden="1" customHeight="1" x14ac:dyDescent="0.3">
      <c r="A66" s="19"/>
      <c r="B66" s="19"/>
      <c r="C66" s="19"/>
      <c r="D66" s="19">
        <f>SUM(D62:D65)</f>
        <v>8686.9599999999991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1" t="s">
        <v>46</v>
      </c>
      <c r="S66" s="19"/>
      <c r="T66" s="19"/>
      <c r="U66" s="19"/>
      <c r="V66" s="19"/>
      <c r="W66" s="19"/>
      <c r="X66" s="19"/>
    </row>
    <row r="67" spans="1:25" ht="15.75" customHeight="1" x14ac:dyDescent="0.3">
      <c r="A67" s="19" t="s">
        <v>87</v>
      </c>
      <c r="B67" s="120" t="s">
        <v>67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</row>
    <row r="68" spans="1:25" ht="46.2" customHeight="1" x14ac:dyDescent="0.3">
      <c r="A68" s="34" t="s">
        <v>113</v>
      </c>
      <c r="B68" s="58" t="s">
        <v>100</v>
      </c>
      <c r="C68" s="19" t="s">
        <v>136</v>
      </c>
      <c r="D68" s="59">
        <v>5791.74</v>
      </c>
      <c r="E68" s="59">
        <v>5791.74</v>
      </c>
      <c r="F68" s="21" t="s">
        <v>46</v>
      </c>
      <c r="G68" s="21" t="s">
        <v>46</v>
      </c>
      <c r="H68" s="21" t="s">
        <v>46</v>
      </c>
      <c r="I68" s="21" t="s">
        <v>46</v>
      </c>
      <c r="J68" s="21" t="s">
        <v>46</v>
      </c>
      <c r="K68" s="21" t="s">
        <v>46</v>
      </c>
      <c r="L68" s="21" t="s">
        <v>46</v>
      </c>
      <c r="M68" s="59">
        <v>5791.74</v>
      </c>
      <c r="N68" s="59">
        <v>5791.74</v>
      </c>
      <c r="O68" s="49" t="s">
        <v>46</v>
      </c>
      <c r="P68" s="59">
        <v>704.11</v>
      </c>
      <c r="Q68" s="54">
        <v>570</v>
      </c>
      <c r="R68" s="54">
        <v>4516.8</v>
      </c>
      <c r="S68" s="54"/>
      <c r="T68" s="60" t="s">
        <v>46</v>
      </c>
      <c r="U68" s="60" t="s">
        <v>46</v>
      </c>
      <c r="V68" s="60" t="s">
        <v>46</v>
      </c>
      <c r="W68" s="60" t="s">
        <v>46</v>
      </c>
      <c r="X68" s="60" t="s">
        <v>46</v>
      </c>
    </row>
    <row r="69" spans="1:25" ht="50.4" customHeight="1" x14ac:dyDescent="0.3">
      <c r="A69" s="104" t="s">
        <v>132</v>
      </c>
      <c r="B69" s="105" t="s">
        <v>133</v>
      </c>
      <c r="C69" s="106" t="s">
        <v>137</v>
      </c>
      <c r="D69" s="107">
        <v>518.85</v>
      </c>
      <c r="E69" s="107">
        <v>518.85</v>
      </c>
      <c r="F69" s="21" t="s">
        <v>46</v>
      </c>
      <c r="G69" s="21" t="s">
        <v>46</v>
      </c>
      <c r="H69" s="21" t="s">
        <v>46</v>
      </c>
      <c r="I69" s="21" t="s">
        <v>46</v>
      </c>
      <c r="J69" s="21" t="s">
        <v>46</v>
      </c>
      <c r="K69" s="21" t="s">
        <v>46</v>
      </c>
      <c r="L69" s="21" t="s">
        <v>46</v>
      </c>
      <c r="M69" s="59">
        <v>518.85</v>
      </c>
      <c r="N69" s="59">
        <v>518.85</v>
      </c>
      <c r="O69" s="21" t="s">
        <v>46</v>
      </c>
      <c r="P69" s="21">
        <v>518.85</v>
      </c>
      <c r="Q69" s="59" t="s">
        <v>46</v>
      </c>
      <c r="R69" s="21" t="s">
        <v>46</v>
      </c>
      <c r="S69" s="21" t="s">
        <v>46</v>
      </c>
      <c r="T69" s="21" t="s">
        <v>46</v>
      </c>
      <c r="U69" s="60" t="s">
        <v>46</v>
      </c>
      <c r="V69" s="60" t="s">
        <v>46</v>
      </c>
      <c r="W69" s="60"/>
      <c r="X69" s="60"/>
    </row>
    <row r="70" spans="1:25" ht="31.2" customHeight="1" x14ac:dyDescent="0.3">
      <c r="A70" s="117" t="s">
        <v>88</v>
      </c>
      <c r="B70" s="118"/>
      <c r="C70" s="119"/>
      <c r="D70" s="61">
        <f>SUM(D68:D69)</f>
        <v>6310.59</v>
      </c>
      <c r="E70" s="57">
        <f>SUM(E68:E69)</f>
        <v>6310.59</v>
      </c>
      <c r="F70" s="50" t="s">
        <v>46</v>
      </c>
      <c r="G70" s="50" t="s">
        <v>46</v>
      </c>
      <c r="H70" s="50" t="s">
        <v>46</v>
      </c>
      <c r="I70" s="50" t="s">
        <v>46</v>
      </c>
      <c r="J70" s="50" t="s">
        <v>46</v>
      </c>
      <c r="K70" s="50" t="s">
        <v>46</v>
      </c>
      <c r="L70" s="50" t="s">
        <v>46</v>
      </c>
      <c r="M70" s="39">
        <f>SUM(M68:M69)</f>
        <v>6310.59</v>
      </c>
      <c r="N70" s="57">
        <f>SUM(N68:N69)</f>
        <v>6310.59</v>
      </c>
      <c r="O70" s="21" t="s">
        <v>46</v>
      </c>
      <c r="P70" s="57">
        <f>SUM(P68:P69)</f>
        <v>1222.96</v>
      </c>
      <c r="Q70" s="57">
        <f>SUM(Q68:Q69)</f>
        <v>570</v>
      </c>
      <c r="R70" s="57">
        <f>SUM(R68)</f>
        <v>4516.8</v>
      </c>
      <c r="S70" s="57">
        <f>SUM(S68:S69)</f>
        <v>0</v>
      </c>
      <c r="T70" s="57" t="s">
        <v>46</v>
      </c>
      <c r="U70" s="57" t="s">
        <v>46</v>
      </c>
      <c r="V70" s="57" t="s">
        <v>46</v>
      </c>
      <c r="W70" s="57" t="s">
        <v>46</v>
      </c>
      <c r="X70" s="57" t="s">
        <v>46</v>
      </c>
    </row>
    <row r="71" spans="1:25" ht="26.4" customHeight="1" x14ac:dyDescent="0.3">
      <c r="A71" s="117" t="s">
        <v>89</v>
      </c>
      <c r="B71" s="118"/>
      <c r="C71" s="119"/>
      <c r="D71" s="22">
        <f>SUM(D70,D65,D60,D55,D49)</f>
        <v>25256.21</v>
      </c>
      <c r="E71" s="22">
        <f>E70+E65+E60+E55+E49</f>
        <v>25256.21</v>
      </c>
      <c r="F71" s="22" t="s">
        <v>46</v>
      </c>
      <c r="G71" s="22" t="s">
        <v>46</v>
      </c>
      <c r="H71" s="22" t="s">
        <v>46</v>
      </c>
      <c r="I71" s="22" t="s">
        <v>46</v>
      </c>
      <c r="J71" s="22" t="s">
        <v>46</v>
      </c>
      <c r="K71" s="22" t="s">
        <v>46</v>
      </c>
      <c r="L71" s="22" t="s">
        <v>46</v>
      </c>
      <c r="M71" s="22">
        <f>SUM(M70,M65,M60,M55,M49)</f>
        <v>25256.21</v>
      </c>
      <c r="N71" s="22">
        <f>SUM(N70,N65,N60,N55,N49)</f>
        <v>25256.21</v>
      </c>
      <c r="O71" s="21" t="s">
        <v>46</v>
      </c>
      <c r="P71" s="22">
        <f>SUM(P70,P65,P60,P49)</f>
        <v>1276.1200000000001</v>
      </c>
      <c r="Q71" s="22">
        <f>SUM(Q70,Q65,,Q55,Q60,Q49)</f>
        <v>9716.83</v>
      </c>
      <c r="R71" s="77">
        <f>SUM(R70,R65,R60,R55,R49)</f>
        <v>12130.92</v>
      </c>
      <c r="S71" s="22">
        <f>SUM(S65,S55,S70)</f>
        <v>2131.5</v>
      </c>
      <c r="T71" s="100">
        <f>T60+T49</f>
        <v>282</v>
      </c>
      <c r="U71" s="22" t="s">
        <v>46</v>
      </c>
      <c r="V71" s="101" t="s">
        <v>46</v>
      </c>
      <c r="W71" s="22" t="s">
        <v>46</v>
      </c>
      <c r="X71" s="22">
        <f>SUM(X60,X49)</f>
        <v>6715.2800000000007</v>
      </c>
      <c r="Y71" s="73">
        <f>P71+Q71+R71+S71</f>
        <v>25255.370000000003</v>
      </c>
    </row>
    <row r="72" spans="1:25" ht="34.799999999999997" customHeight="1" x14ac:dyDescent="0.3">
      <c r="A72" s="123" t="s">
        <v>90</v>
      </c>
      <c r="B72" s="124"/>
      <c r="C72" s="125"/>
      <c r="D72" s="23">
        <f>SUM(D42,D71)</f>
        <v>39073.47</v>
      </c>
      <c r="E72" s="23">
        <f>SUM(E71,E42)</f>
        <v>39073.47</v>
      </c>
      <c r="F72" s="62" t="s">
        <v>46</v>
      </c>
      <c r="G72" s="62" t="s">
        <v>46</v>
      </c>
      <c r="H72" s="62" t="s">
        <v>46</v>
      </c>
      <c r="I72" s="62" t="s">
        <v>46</v>
      </c>
      <c r="J72" s="62" t="s">
        <v>46</v>
      </c>
      <c r="K72" s="62" t="s">
        <v>46</v>
      </c>
      <c r="L72" s="62" t="s">
        <v>46</v>
      </c>
      <c r="M72" s="62">
        <f>SUM(M71,M42)</f>
        <v>39073.47</v>
      </c>
      <c r="N72" s="23">
        <f>SUM(N71,N42)</f>
        <v>39073.47</v>
      </c>
      <c r="O72" s="24" t="s">
        <v>46</v>
      </c>
      <c r="P72" s="23">
        <f>SUM(P71,P42)</f>
        <v>1340.1100000000001</v>
      </c>
      <c r="Q72" s="23">
        <f>SUM(Q71,Q42)</f>
        <v>14034.244999999999</v>
      </c>
      <c r="R72" s="23">
        <f>SUM(R71,R42)</f>
        <v>19902.514999999999</v>
      </c>
      <c r="S72" s="23">
        <f>SUM(S71,S42)</f>
        <v>3796.6</v>
      </c>
      <c r="T72" s="112">
        <f>T42+T71</f>
        <v>373</v>
      </c>
      <c r="U72" s="23" t="s">
        <v>46</v>
      </c>
      <c r="V72" s="102" t="s">
        <v>46</v>
      </c>
      <c r="W72" s="23" t="s">
        <v>46</v>
      </c>
      <c r="X72" s="23">
        <f>SUM(X71,X42)</f>
        <v>7918.1200000000008</v>
      </c>
    </row>
    <row r="73" spans="1:25" ht="20.399999999999999" customHeight="1" x14ac:dyDescent="0.3">
      <c r="A73" s="64" t="s">
        <v>91</v>
      </c>
      <c r="B73" s="65"/>
      <c r="C73" s="65"/>
      <c r="D73" s="66"/>
      <c r="E73" s="66"/>
      <c r="F73" s="67"/>
      <c r="G73" s="67"/>
      <c r="H73" s="67"/>
      <c r="I73" s="3"/>
      <c r="J73" s="3"/>
      <c r="K73" s="114"/>
      <c r="L73" s="114"/>
      <c r="M73" s="114"/>
      <c r="N73" s="114"/>
      <c r="O73" s="114"/>
      <c r="P73" s="3"/>
      <c r="Q73" s="3"/>
      <c r="R73" s="3"/>
      <c r="S73" s="71"/>
      <c r="T73" s="68"/>
      <c r="U73" s="3"/>
      <c r="V73" s="3"/>
      <c r="W73" s="2"/>
      <c r="X73" s="68"/>
    </row>
    <row r="74" spans="1:25" ht="12.75" customHeight="1" x14ac:dyDescent="0.3">
      <c r="A74" s="64" t="s">
        <v>92</v>
      </c>
      <c r="B74" s="2"/>
      <c r="C74" s="69"/>
      <c r="D74" s="70"/>
      <c r="E74" s="70"/>
      <c r="F74" s="69"/>
      <c r="G74" s="69"/>
      <c r="H74" s="69"/>
      <c r="I74" s="69"/>
      <c r="J74" s="69"/>
      <c r="K74" s="3"/>
      <c r="L74" s="3"/>
      <c r="M74" s="3"/>
      <c r="N74" s="71"/>
      <c r="O74" s="71"/>
      <c r="P74" s="71"/>
      <c r="Q74" s="71"/>
      <c r="R74" s="71"/>
      <c r="S74" s="71"/>
      <c r="T74" s="68"/>
      <c r="U74" s="3"/>
      <c r="V74" s="3"/>
      <c r="W74" s="3"/>
      <c r="X74" s="68"/>
    </row>
    <row r="75" spans="1:25" ht="12.75" customHeight="1" x14ac:dyDescent="0.3">
      <c r="A75" s="64" t="s">
        <v>93</v>
      </c>
      <c r="B75" s="64"/>
      <c r="C75" s="69"/>
      <c r="D75" s="69"/>
      <c r="E75" s="69"/>
      <c r="F75" s="69"/>
      <c r="G75" s="69"/>
      <c r="H75" s="69"/>
      <c r="I75" s="3"/>
      <c r="J75" s="3"/>
      <c r="K75" s="3"/>
      <c r="L75" s="3"/>
      <c r="M75" s="71"/>
      <c r="N75" s="71"/>
      <c r="O75" s="71"/>
      <c r="P75" s="3"/>
      <c r="Q75" s="71"/>
      <c r="R75" s="71"/>
      <c r="S75" s="71"/>
      <c r="T75" s="68"/>
      <c r="U75" s="3"/>
      <c r="V75" s="3"/>
      <c r="W75" s="3"/>
      <c r="X75" s="68"/>
    </row>
    <row r="76" spans="1:25" ht="12.75" customHeight="1" x14ac:dyDescent="0.3">
      <c r="A76" s="64"/>
      <c r="B76" s="64"/>
      <c r="C76" s="69"/>
      <c r="D76" s="69"/>
      <c r="E76" s="70"/>
      <c r="F76" s="69"/>
      <c r="G76" s="69"/>
      <c r="H76" s="69"/>
      <c r="I76" s="3"/>
      <c r="J76" s="3"/>
      <c r="K76" s="3"/>
      <c r="L76" s="3"/>
      <c r="M76" s="3"/>
      <c r="N76" s="71"/>
      <c r="O76" s="71"/>
      <c r="P76" s="3"/>
      <c r="Q76" s="71"/>
      <c r="R76" s="3"/>
      <c r="S76" s="3"/>
      <c r="T76" s="68"/>
      <c r="U76" s="3"/>
      <c r="V76" s="3"/>
      <c r="W76" s="3"/>
      <c r="X76" s="68"/>
    </row>
    <row r="77" spans="1:25" ht="50.4" customHeight="1" x14ac:dyDescent="0.4">
      <c r="A77" s="115"/>
      <c r="B77" s="115"/>
      <c r="C77" s="115"/>
      <c r="D77" s="115"/>
      <c r="E77" s="78"/>
      <c r="F77" s="79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80"/>
      <c r="U77" s="78"/>
      <c r="V77" s="78"/>
      <c r="W77" s="78"/>
      <c r="X77" s="80"/>
    </row>
    <row r="78" spans="1:25" ht="25.2" customHeight="1" x14ac:dyDescent="0.3">
      <c r="A78" s="116" t="s">
        <v>94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5" ht="64.8" customHeight="1" x14ac:dyDescent="0.3"/>
    <row r="80" spans="1:25" ht="12.75" customHeight="1" x14ac:dyDescent="0.3"/>
    <row r="81" spans="5:18" ht="12.75" customHeight="1" x14ac:dyDescent="0.3"/>
    <row r="82" spans="5:18" ht="12.75" customHeight="1" x14ac:dyDescent="0.3">
      <c r="E82" s="73"/>
      <c r="N82" s="73"/>
    </row>
    <row r="83" spans="5:18" ht="12.75" customHeight="1" x14ac:dyDescent="0.3">
      <c r="R83" s="73"/>
    </row>
    <row r="84" spans="5:18" ht="12.75" customHeight="1" x14ac:dyDescent="0.3">
      <c r="O84" s="73"/>
      <c r="P84" s="73">
        <f>Q84-E72</f>
        <v>-39073.47</v>
      </c>
      <c r="Q84" s="73"/>
      <c r="R84" s="73"/>
    </row>
    <row r="85" spans="5:18" ht="12.75" customHeight="1" x14ac:dyDescent="0.3">
      <c r="M85" s="74"/>
      <c r="O85" s="73"/>
      <c r="Q85" s="73"/>
    </row>
    <row r="86" spans="5:18" ht="12.75" customHeight="1" x14ac:dyDescent="0.3">
      <c r="O86" s="73"/>
      <c r="P86" s="73"/>
    </row>
    <row r="87" spans="5:18" ht="12.75" customHeight="1" x14ac:dyDescent="0.3"/>
    <row r="88" spans="5:18" ht="12.75" customHeight="1" x14ac:dyDescent="0.3"/>
    <row r="89" spans="5:18" ht="12.75" customHeight="1" x14ac:dyDescent="0.3"/>
    <row r="90" spans="5:18" ht="12.75" customHeight="1" x14ac:dyDescent="0.3"/>
    <row r="91" spans="5:18" ht="12.75" customHeight="1" x14ac:dyDescent="0.3"/>
    <row r="92" spans="5:18" ht="12.75" customHeight="1" x14ac:dyDescent="0.3"/>
    <row r="93" spans="5:18" ht="12.75" customHeight="1" x14ac:dyDescent="0.3"/>
    <row r="94" spans="5:18" ht="12.75" customHeight="1" x14ac:dyDescent="0.3"/>
    <row r="95" spans="5:18" ht="12.75" customHeight="1" x14ac:dyDescent="0.3"/>
    <row r="96" spans="5:18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80">
    <mergeCell ref="Q1:X1"/>
    <mergeCell ref="B2:E2"/>
    <mergeCell ref="M2:P2"/>
    <mergeCell ref="B3:E3"/>
    <mergeCell ref="M3:P3"/>
    <mergeCell ref="B4:E4"/>
    <mergeCell ref="M4:P4"/>
    <mergeCell ref="B5:E5"/>
    <mergeCell ref="M5:P5"/>
    <mergeCell ref="M6:N6"/>
    <mergeCell ref="O6:P6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X12:X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B17:X17"/>
    <mergeCell ref="A18:X18"/>
    <mergeCell ref="B19:X19"/>
    <mergeCell ref="A21:C21"/>
    <mergeCell ref="B22:X22"/>
    <mergeCell ref="A23:C23"/>
    <mergeCell ref="B24:X24"/>
    <mergeCell ref="A25:C25"/>
    <mergeCell ref="B26:X26"/>
    <mergeCell ref="A27:C27"/>
    <mergeCell ref="B28:X28"/>
    <mergeCell ref="A31:C31"/>
    <mergeCell ref="B32:X32"/>
    <mergeCell ref="A34:C34"/>
    <mergeCell ref="B35:X35"/>
    <mergeCell ref="A49:C49"/>
    <mergeCell ref="B50:X50"/>
    <mergeCell ref="A51:C51"/>
    <mergeCell ref="A36:C36"/>
    <mergeCell ref="B38:X38"/>
    <mergeCell ref="A42:C42"/>
    <mergeCell ref="B43:X43"/>
    <mergeCell ref="A41:C41"/>
    <mergeCell ref="M7:Q7"/>
    <mergeCell ref="K73:O73"/>
    <mergeCell ref="A77:D77"/>
    <mergeCell ref="A78:X78"/>
    <mergeCell ref="A65:C65"/>
    <mergeCell ref="B67:X67"/>
    <mergeCell ref="A70:C70"/>
    <mergeCell ref="A71:C71"/>
    <mergeCell ref="A72:C72"/>
    <mergeCell ref="B52:X52"/>
    <mergeCell ref="A55:C55"/>
    <mergeCell ref="B56:X56"/>
    <mergeCell ref="A60:C60"/>
    <mergeCell ref="B61:X61"/>
    <mergeCell ref="A44:X44"/>
    <mergeCell ref="B45:X45"/>
  </mergeCells>
  <pageMargins left="1.1812499999999999" right="0.59027777777777801" top="0.593055555555556" bottom="0.39374999999999999" header="0.51180555555555496" footer="0.51180555555555496"/>
  <pageSetup paperSize="9" scale="38" firstPageNumber="0" orientation="landscape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Tech_1</cp:lastModifiedBy>
  <cp:revision>1</cp:revision>
  <cp:lastPrinted>2021-02-15T09:50:36Z</cp:lastPrinted>
  <dcterms:created xsi:type="dcterms:W3CDTF">2019-04-12T11:38:12Z</dcterms:created>
  <dcterms:modified xsi:type="dcterms:W3CDTF">2021-02-15T09:51:12Z</dcterms:modified>
  <dc:language>en-US</dc:language>
</cp:coreProperties>
</file>