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D:\Кривбассводоканал\2021\июнь\ИП\"/>
    </mc:Choice>
  </mc:AlternateContent>
  <xr:revisionPtr revIDLastSave="0" documentId="13_ncr:1_{8ADCC712-F272-4C6B-917F-5FFAFDBAC8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8" r:id="rId1"/>
    <sheet name="Лист1" sheetId="9" r:id="rId2"/>
  </sheets>
  <definedNames>
    <definedName name="_xlnm.Print_Titles" localSheetId="0">'4'!$15:$19</definedName>
    <definedName name="_xlnm.Print_Area" localSheetId="0">'4'!$A$1:$V$82</definedName>
  </definedNames>
  <calcPr calcId="191029" concurrentCalc="0"/>
</workbook>
</file>

<file path=xl/calcChain.xml><?xml version="1.0" encoding="utf-8"?>
<calcChain xmlns="http://schemas.openxmlformats.org/spreadsheetml/2006/main">
  <c r="N49" i="8" l="1"/>
  <c r="N43" i="8"/>
  <c r="N40" i="8"/>
  <c r="N28" i="8"/>
  <c r="N50" i="8"/>
  <c r="N74" i="8"/>
  <c r="N70" i="8"/>
  <c r="N67" i="8"/>
  <c r="N62" i="8"/>
  <c r="N56" i="8"/>
  <c r="N75" i="8"/>
  <c r="N76" i="8"/>
  <c r="O75" i="8"/>
  <c r="O28" i="8"/>
  <c r="O50" i="8"/>
  <c r="O76" i="8"/>
  <c r="P75" i="8"/>
  <c r="P22" i="8"/>
  <c r="P28" i="8"/>
  <c r="P50" i="8"/>
  <c r="P76" i="8"/>
  <c r="Q75" i="8"/>
  <c r="Q28" i="8"/>
  <c r="Q50" i="8"/>
  <c r="Q76" i="8"/>
  <c r="R75" i="8"/>
  <c r="R28" i="8"/>
  <c r="R50" i="8"/>
  <c r="R76" i="8"/>
  <c r="E74" i="8"/>
  <c r="E70" i="8"/>
  <c r="E67" i="8"/>
  <c r="E62" i="8"/>
  <c r="E56" i="8"/>
  <c r="E75" i="8"/>
  <c r="E49" i="8"/>
  <c r="E43" i="8"/>
  <c r="E40" i="8"/>
  <c r="E28" i="8"/>
  <c r="E50" i="8"/>
  <c r="E76" i="8"/>
  <c r="O67" i="8"/>
  <c r="O69" i="8"/>
  <c r="O70" i="8"/>
  <c r="P67" i="8"/>
  <c r="P69" i="8"/>
  <c r="P70" i="8"/>
  <c r="Q69" i="8"/>
  <c r="Q70" i="8"/>
  <c r="R70" i="8"/>
  <c r="D69" i="8"/>
  <c r="D70" i="8"/>
  <c r="O74" i="8"/>
  <c r="P74" i="8"/>
  <c r="Q74" i="8"/>
  <c r="D73" i="8"/>
  <c r="D74" i="8"/>
  <c r="D67" i="8"/>
  <c r="D62" i="8"/>
  <c r="D56" i="8"/>
  <c r="D75" i="8"/>
  <c r="D49" i="8"/>
  <c r="D43" i="8"/>
  <c r="D40" i="8"/>
  <c r="D28" i="8"/>
  <c r="D50" i="8"/>
  <c r="D76" i="8"/>
  <c r="L56" i="8"/>
  <c r="K61" i="8"/>
  <c r="L62" i="8"/>
  <c r="M28" i="8"/>
  <c r="M50" i="8"/>
  <c r="L49" i="8"/>
  <c r="L43" i="8"/>
  <c r="L40" i="8"/>
  <c r="L28" i="8"/>
  <c r="L50" i="8"/>
</calcChain>
</file>

<file path=xl/sharedStrings.xml><?xml version="1.0" encoding="utf-8"?>
<sst xmlns="http://schemas.openxmlformats.org/spreadsheetml/2006/main" count="463" uniqueCount="142">
  <si>
    <t>№ з/п</t>
  </si>
  <si>
    <t>Найменування заходів (пооб'єктно)</t>
  </si>
  <si>
    <t>(підпис)</t>
  </si>
  <si>
    <t>2.1.2.1</t>
  </si>
  <si>
    <t>2.1.2.2</t>
  </si>
  <si>
    <t>х </t>
  </si>
  <si>
    <t xml:space="preserve">загальна сума </t>
  </si>
  <si>
    <t>Інші заходи, у т.ч.:</t>
  </si>
  <si>
    <t>виробничі інвестиції з прибутку</t>
  </si>
  <si>
    <t>підлягають поверненню</t>
  </si>
  <si>
    <t xml:space="preserve"> не підлягають поверненню </t>
  </si>
  <si>
    <t>Усього за інвестиційною програмою</t>
  </si>
  <si>
    <t>2.1.4</t>
  </si>
  <si>
    <t>2.2</t>
  </si>
  <si>
    <t>1.2</t>
  </si>
  <si>
    <t xml:space="preserve">ПОГОДЖЕНО </t>
  </si>
  <si>
    <t>(найменування органу місцевого самоврядування)</t>
  </si>
  <si>
    <t>від _________________ №_____________</t>
  </si>
  <si>
    <t xml:space="preserve">ЗАТВЕРДЖЕНО                         </t>
  </si>
  <si>
    <t>__________________________________</t>
  </si>
  <si>
    <t>"____"_______________ 20____ року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</si>
  <si>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</si>
  <si>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</si>
  <si>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</si>
  <si>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</si>
  <si>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щодо підвищення екологічної безпеки та охорони навколишнього середовища, з них:</t>
  </si>
  <si>
    <t>Інші заходи,з них:</t>
  </si>
  <si>
    <t>Інші заходи, з них:</t>
  </si>
  <si>
    <t>ІІ</t>
  </si>
  <si>
    <t>Модернізація та закупівля транспортних засобів спеціального та спеціалізованого призначення, з них:</t>
  </si>
  <si>
    <t>(посада відповідального виконавця)</t>
  </si>
  <si>
    <t>________________________________                                                      ___________________________                                        ____________________________________</t>
  </si>
  <si>
    <t>Усього за розділом І</t>
  </si>
  <si>
    <t>Усього за розділом ІІ</t>
  </si>
  <si>
    <t>Кількісний показник (одиниця виміру)</t>
  </si>
  <si>
    <t>1.1</t>
  </si>
  <si>
    <t>1.3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</si>
  <si>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</si>
  <si>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</si>
  <si>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</si>
  <si>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</si>
  <si>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</si>
  <si>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</si>
  <si>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</si>
  <si>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</si>
  <si>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t xml:space="preserve">  2.1</t>
  </si>
  <si>
    <t>Усього за підпунктом 2.1</t>
  </si>
  <si>
    <t>Усього за підпунктом 2.2</t>
  </si>
  <si>
    <t>2.3</t>
  </si>
  <si>
    <t>2.4</t>
  </si>
  <si>
    <t>2.5</t>
  </si>
  <si>
    <t>Усього за підпунктом 2.5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</si>
  <si>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</si>
  <si>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</si>
  <si>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</si>
  <si>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</si>
  <si>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</si>
  <si>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 xml:space="preserve">  1.7</t>
  </si>
  <si>
    <t>Усього за підпунктом 1.7</t>
  </si>
  <si>
    <t>1.8</t>
  </si>
  <si>
    <t>Усього за підпунктом 1.8</t>
  </si>
  <si>
    <t>Усього за підпунктом 2.3</t>
  </si>
  <si>
    <t>Заходи щодо підвищення якості послуг з централізованого водопостачання, з них:</t>
  </si>
  <si>
    <t>Заходи щодо забезпечення технологічного обліку ресурсів, з них:</t>
  </si>
  <si>
    <t>Заходи зі зниження питомих витрат електроенергії (енергозбереження), з них:</t>
  </si>
  <si>
    <t xml:space="preserve"> За способом виконання,
тис. грн (без ПДВ)</t>
  </si>
  <si>
    <t>Фінансовий план використання коштів довгострокової інвестиційної програми за джерелами фінансування,
тис. грн (без ПДВ)</t>
  </si>
  <si>
    <t>амортизація</t>
  </si>
  <si>
    <t>бюджетні кошти   
(не підлягають поверненню)</t>
  </si>
  <si>
    <t>господарський
(вартість матеріальних ресурсів)</t>
  </si>
  <si>
    <t>підрядний</t>
  </si>
  <si>
    <t>планований період</t>
  </si>
  <si>
    <t>Графік здійснення заходів та використання коштів довгострокової інвестиційної програми,
 тис. грн (без ПДВ)</t>
  </si>
  <si>
    <t>Економія фонду заробітної плати,
 (тис. грн)</t>
  </si>
  <si>
    <t>Економія паливно-енергетичних ресурсів 
(кВт*год)</t>
  </si>
  <si>
    <t>Заходи щодо впровадження та розвитку інформаційних технологій, з них:</t>
  </si>
  <si>
    <t xml:space="preserve">Примітки:  
</t>
  </si>
  <si>
    <t>Строк окупності (місяців)*</t>
  </si>
  <si>
    <t>Економічний ефект  (тис. грн)**</t>
  </si>
  <si>
    <t xml:space="preserve"> залишкові кошти</t>
  </si>
  <si>
    <t>Додаток 4
до  Порядку розроблення, погодження та затвердження інвестиційних програм суб'єктів господарювання у сфері централізованого водопостачання та централізованого водовідведення, ліцензування діяльності яких здійснює Національна комісія, що здійснює державне регулювання у сферах енергетики та комунальних послуг</t>
  </si>
  <si>
    <t>отримані у планованому періоді позичкові кошти
 фінансових установ, 
що підлягають поверненню</t>
  </si>
  <si>
    <t>планований період  + 1</t>
  </si>
  <si>
    <t>планований період  + 2</t>
  </si>
  <si>
    <t>планований період  + 3</t>
  </si>
  <si>
    <t>планований період  + 4</t>
  </si>
  <si>
    <t>рішення _____________________________</t>
  </si>
  <si>
    <t>(керівник ліцензіата
 або особа, яка виконує його обов'язки)</t>
  </si>
  <si>
    <t>ЦЕНТРАЛІЗОВАНЕ ВОДОПОСТАЧАННЯ</t>
  </si>
  <si>
    <t>ЦЕНТРАЛІЗОВАНЕ ВОДОВІДВЕДЕННЯ</t>
  </si>
  <si>
    <t>(ПІБ)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</si>
  <si>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</si>
  <si>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заходів ураховувати без ПДВ.</t>
  </si>
  <si>
    <t xml:space="preserve"> (прізвище, ім’я, по батькові)</t>
  </si>
  <si>
    <t>Заходи щодо зменшення обсягу втрат, витрат води на технологічні потреби, з них:</t>
  </si>
  <si>
    <t>План розвитку
 (фінансовий план довгострокової інвестиційної програми)  
на 2022- 2026  роки</t>
  </si>
  <si>
    <t>_____________________________________                                                     ______КОМУНАЛЬНЕ ПІДПРИЄМСТВО "КРИВБАСВОДОКАНАЛ"_____________________________________________________________</t>
  </si>
  <si>
    <t>1.1.1.</t>
  </si>
  <si>
    <t>Карітальний ремонт водопровідних мереж</t>
  </si>
  <si>
    <t>2.5.1.</t>
  </si>
  <si>
    <t>Капітальний ремонт каналізаційних мереж</t>
  </si>
  <si>
    <t>2.6.1.</t>
  </si>
  <si>
    <t xml:space="preserve">Придбання лабораторного обладнання </t>
  </si>
  <si>
    <t>1.8.1.</t>
  </si>
  <si>
    <t>2.4.1.</t>
  </si>
  <si>
    <t>Придбання спеціалізованої техніки</t>
  </si>
  <si>
    <t>1.6.1.</t>
  </si>
  <si>
    <t>-</t>
  </si>
  <si>
    <t>1 етап "Капітальний ремонт ділянки водпровіду від Тернівської н/ст до 2-го підйому ВНС-1 по вул.  Кастуся Калиновського, Тернівський район, м. Кривий  Ріг Дніпропетровська обл."</t>
  </si>
  <si>
    <t>590 м</t>
  </si>
  <si>
    <t>1.1.2.</t>
  </si>
  <si>
    <t>2 етап "Капітальний ремонт 1 і 2 нитки водпроводу від Тернівської н/ст до 2-го підйому ВНС-1  в районі магазину "Новинка"1 по вул.  Івана Сірка,Тернівський район, м. Кривий  Ріг Дніпропетровська обл."</t>
  </si>
  <si>
    <t>300 м</t>
  </si>
  <si>
    <t>1.1.3.</t>
  </si>
  <si>
    <t>3 етап "Капітальний ремонт 1 і 2 нитки водпроводу від Тернівської н/ст до 2-го підйому ВНС-1  в районі 10-ї автодороги, Тернівський район, м. Кривий  Ріг Дніпропетровська обл."</t>
  </si>
  <si>
    <t>310 м</t>
  </si>
  <si>
    <t>1.1.4.</t>
  </si>
  <si>
    <t xml:space="preserve">Прибання трансформаторів та КТП на  Центральну н/с, На КВК -трансформатор </t>
  </si>
  <si>
    <t>2 од.</t>
  </si>
  <si>
    <t>1.1.5.</t>
  </si>
  <si>
    <t>Придбання ПЧ з шафами керування ВНС-55, ВНС-17, РВК</t>
  </si>
  <si>
    <t>3 од</t>
  </si>
  <si>
    <t>8300 м</t>
  </si>
  <si>
    <t>15 од.</t>
  </si>
  <si>
    <t>1.5.1.</t>
  </si>
  <si>
    <t>Придбання компьюторної техніки та переферійного обладнання</t>
  </si>
  <si>
    <t>21 од.</t>
  </si>
  <si>
    <t>Придбання обладнання для мобільної лабораторії ДТКВП</t>
  </si>
  <si>
    <t>3 од.</t>
  </si>
  <si>
    <t xml:space="preserve">42 од </t>
  </si>
  <si>
    <t>15150 м</t>
  </si>
  <si>
    <t>10 од</t>
  </si>
  <si>
    <t>2.3.1.</t>
  </si>
  <si>
    <t>21 од</t>
  </si>
  <si>
    <t>2.1.2.</t>
  </si>
  <si>
    <t>Проект: "Капітальний премонт кабелю живлення від ПС-35/6кВ НС Заводська, вул. Криворіжсталі, 68, м.Кривий Ріг, до існуючої насосної станції КНС-10, вул. Пісочна, 1, м.Кривий Ріг,  для переходу КНС-10 в розряд споживачів електроенергії 1 класу."</t>
  </si>
  <si>
    <t>1 од.</t>
  </si>
  <si>
    <t>2.1.3.</t>
  </si>
  <si>
    <t>Прибання трансформаторів</t>
  </si>
  <si>
    <t>2.1.5.</t>
  </si>
  <si>
    <t xml:space="preserve">Придбання насосного обладнання </t>
  </si>
  <si>
    <t>12 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</si>
</sst>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г_р_н_._-;\-* #,##0.00\ _г_р_н_._-;_-* &quot;-&quot;??\ _г_р_н_._-;_-@_-"/>
    <numFmt numFmtId="165" formatCode="_-* #,##0.00&quot;р.&quot;_-;\-* #,##0.00&quot;р.&quot;_-;_-* &quot;-&quot;??&quot;р.&quot;_-;_-@_-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Fill="1" applyAlignment="1"/>
    <xf numFmtId="0" fontId="0" fillId="0" borderId="0" xfId="0" applyFill="1" applyAlignment="1">
      <alignment vertical="top" wrapText="1"/>
    </xf>
    <xf numFmtId="0" fontId="1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/>
    <xf numFmtId="0" fontId="0" fillId="0" borderId="0" xfId="0" applyFill="1"/>
    <xf numFmtId="165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Alignment="1"/>
    <xf numFmtId="164" fontId="8" fillId="0" borderId="0" xfId="3" applyFont="1" applyFill="1" applyAlignment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/>
    <xf numFmtId="0" fontId="10" fillId="0" borderId="0" xfId="0" applyFont="1" applyFill="1" applyBorder="1" applyAlignment="1"/>
    <xf numFmtId="165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0" xfId="0" applyFont="1" applyFill="1"/>
    <xf numFmtId="49" fontId="7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3" fontId="7" fillId="2" borderId="1" xfId="2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65" fontId="7" fillId="2" borderId="13" xfId="0" applyNumberFormat="1" applyFont="1" applyFill="1" applyBorder="1" applyAlignment="1">
      <alignment horizontal="left" vertical="center" wrapText="1"/>
    </xf>
    <xf numFmtId="0" fontId="7" fillId="2" borderId="13" xfId="1" applyNumberFormat="1" applyFont="1" applyFill="1" applyBorder="1" applyAlignment="1" applyProtection="1">
      <alignment horizontal="center" vertical="center" wrapText="1"/>
    </xf>
    <xf numFmtId="164" fontId="7" fillId="2" borderId="13" xfId="3" applyFont="1" applyFill="1" applyBorder="1" applyAlignment="1" applyProtection="1">
      <alignment horizontal="center" vertical="center" wrapText="1"/>
    </xf>
    <xf numFmtId="2" fontId="7" fillId="2" borderId="1" xfId="1" applyNumberFormat="1" applyFont="1" applyFill="1" applyBorder="1" applyAlignment="1" applyProtection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2" fontId="7" fillId="2" borderId="0" xfId="0" applyNumberFormat="1" applyFont="1" applyFill="1"/>
    <xf numFmtId="2" fontId="7" fillId="2" borderId="13" xfId="3" applyNumberFormat="1" applyFont="1" applyFill="1" applyBorder="1" applyAlignment="1" applyProtection="1">
      <alignment horizontal="center" vertical="center" wrapText="1"/>
    </xf>
    <xf numFmtId="2" fontId="6" fillId="2" borderId="1" xfId="0" applyNumberFormat="1" applyFont="1" applyFill="1" applyBorder="1" applyAlignment="1"/>
    <xf numFmtId="0" fontId="0" fillId="2" borderId="0" xfId="0" applyFill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top" wrapText="1"/>
    </xf>
    <xf numFmtId="0" fontId="7" fillId="2" borderId="3" xfId="0" applyFont="1" applyFill="1" applyBorder="1" applyAlignment="1"/>
    <xf numFmtId="2" fontId="18" fillId="2" borderId="1" xfId="3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166" fontId="7" fillId="2" borderId="0" xfId="0" applyNumberFormat="1" applyFont="1" applyFill="1"/>
    <xf numFmtId="4" fontId="7" fillId="2" borderId="0" xfId="0" applyNumberFormat="1" applyFont="1" applyFill="1"/>
    <xf numFmtId="2" fontId="7" fillId="2" borderId="1" xfId="2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2" fontId="6" fillId="2" borderId="1" xfId="3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5" fontId="7" fillId="2" borderId="13" xfId="0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 applyProtection="1">
      <alignment horizontal="center" vertical="center" wrapText="1"/>
    </xf>
    <xf numFmtId="3" fontId="7" fillId="2" borderId="1" xfId="2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Alignment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textRotation="90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11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7" fillId="2" borderId="5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/>
    </xf>
    <xf numFmtId="165" fontId="6" fillId="2" borderId="4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</cellXfs>
  <cellStyles count="4">
    <cellStyle name="Iau?iue" xfId="1" xr:uid="{00000000-0005-0000-0000-000000000000}"/>
    <cellStyle name="Обычный" xfId="0" builtinId="0"/>
    <cellStyle name="Обычный 2" xfId="2" xr:uid="{00000000-0005-0000-0000-000002000000}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9"/>
  <sheetViews>
    <sheetView tabSelected="1" view="pageBreakPreview" topLeftCell="A56" zoomScale="95" zoomScaleNormal="75" zoomScaleSheetLayoutView="95" workbookViewId="0">
      <selection activeCell="L90" sqref="L90"/>
    </sheetView>
  </sheetViews>
  <sheetFormatPr defaultColWidth="9.140625" defaultRowHeight="12" x14ac:dyDescent="0.2"/>
  <cols>
    <col min="1" max="1" width="10.42578125" style="11" customWidth="1"/>
    <col min="2" max="2" width="35.85546875" style="5" customWidth="1"/>
    <col min="3" max="3" width="10.140625" style="5" customWidth="1"/>
    <col min="4" max="4" width="10.28515625" style="5" customWidth="1"/>
    <col min="5" max="5" width="10.140625" style="5" customWidth="1"/>
    <col min="6" max="7" width="8.28515625" style="5" customWidth="1"/>
    <col min="8" max="8" width="12.42578125" style="5" customWidth="1"/>
    <col min="9" max="9" width="10.140625" style="5" customWidth="1"/>
    <col min="10" max="10" width="10.42578125" style="5" customWidth="1"/>
    <col min="11" max="11" width="11.28515625" style="5" customWidth="1"/>
    <col min="12" max="12" width="9" style="5" customWidth="1"/>
    <col min="13" max="13" width="8.7109375" style="5" customWidth="1"/>
    <col min="14" max="14" width="9.140625" style="5" customWidth="1"/>
    <col min="15" max="16" width="10.7109375" style="44" customWidth="1"/>
    <col min="17" max="18" width="8.7109375" style="44" customWidth="1"/>
    <col min="19" max="19" width="5" style="5" customWidth="1"/>
    <col min="20" max="20" width="6.7109375" style="23" customWidth="1"/>
    <col min="21" max="21" width="5.42578125" style="23" customWidth="1"/>
    <col min="22" max="22" width="4.42578125" style="23" customWidth="1"/>
    <col min="23" max="16384" width="9.140625" style="5"/>
  </cols>
  <sheetData>
    <row r="1" spans="1:22" ht="156.75" customHeight="1" x14ac:dyDescent="0.2">
      <c r="M1" s="12"/>
      <c r="N1" s="162" t="s">
        <v>80</v>
      </c>
      <c r="O1" s="162"/>
      <c r="P1" s="162"/>
      <c r="Q1" s="162"/>
      <c r="R1" s="162"/>
      <c r="S1" s="162"/>
      <c r="T1" s="162"/>
      <c r="U1" s="162"/>
      <c r="V1" s="162"/>
    </row>
    <row r="2" spans="1:22" ht="15" customHeight="1" x14ac:dyDescent="0.2">
      <c r="B2" s="107" t="s">
        <v>15</v>
      </c>
      <c r="C2" s="107"/>
      <c r="D2" s="107"/>
      <c r="E2" s="107"/>
      <c r="P2" s="107" t="s">
        <v>18</v>
      </c>
      <c r="Q2" s="107"/>
      <c r="R2" s="107"/>
      <c r="S2" s="107"/>
      <c r="T2" s="107"/>
      <c r="U2" s="107"/>
      <c r="V2" s="13"/>
    </row>
    <row r="3" spans="1:22" ht="17.25" customHeight="1" x14ac:dyDescent="0.2">
      <c r="B3" s="119" t="s">
        <v>86</v>
      </c>
      <c r="C3" s="119"/>
      <c r="D3" s="119"/>
      <c r="E3" s="119"/>
      <c r="P3" s="108" t="s">
        <v>19</v>
      </c>
      <c r="Q3" s="108"/>
      <c r="R3" s="108"/>
      <c r="S3" s="108"/>
      <c r="T3" s="108"/>
      <c r="U3" s="108"/>
      <c r="V3" s="13"/>
    </row>
    <row r="4" spans="1:22" ht="12" customHeight="1" x14ac:dyDescent="0.2">
      <c r="B4" s="14" t="s">
        <v>16</v>
      </c>
      <c r="C4" s="14"/>
      <c r="D4" s="14"/>
      <c r="E4" s="14"/>
      <c r="P4" s="109" t="s">
        <v>87</v>
      </c>
      <c r="Q4" s="109"/>
      <c r="R4" s="109"/>
      <c r="S4" s="109"/>
      <c r="T4" s="109"/>
      <c r="U4" s="109"/>
      <c r="V4" s="13"/>
    </row>
    <row r="5" spans="1:22" ht="12" customHeight="1" x14ac:dyDescent="0.2">
      <c r="B5" s="15"/>
      <c r="C5" s="15"/>
      <c r="D5" s="15"/>
      <c r="E5" s="15"/>
      <c r="P5" s="109"/>
      <c r="Q5" s="109"/>
      <c r="R5" s="109"/>
      <c r="S5" s="109"/>
      <c r="T5" s="109"/>
      <c r="U5" s="109"/>
      <c r="V5" s="13"/>
    </row>
    <row r="6" spans="1:22" ht="12" customHeight="1" x14ac:dyDescent="0.25">
      <c r="B6" s="127" t="s">
        <v>17</v>
      </c>
      <c r="C6" s="127"/>
      <c r="D6" s="127"/>
      <c r="E6" s="127"/>
      <c r="P6" s="108" t="s">
        <v>19</v>
      </c>
      <c r="Q6" s="108"/>
      <c r="R6" s="108"/>
      <c r="S6" s="108"/>
      <c r="T6" s="108"/>
      <c r="U6" s="108"/>
      <c r="V6" s="13"/>
    </row>
    <row r="7" spans="1:22" ht="12" customHeight="1" x14ac:dyDescent="0.25">
      <c r="B7" s="17"/>
      <c r="C7" s="18"/>
      <c r="D7" s="18"/>
      <c r="E7" s="18"/>
      <c r="P7" s="81"/>
      <c r="Q7" s="82" t="s">
        <v>2</v>
      </c>
      <c r="S7" s="14"/>
      <c r="T7" s="36" t="s">
        <v>90</v>
      </c>
      <c r="U7" s="13"/>
      <c r="V7" s="13"/>
    </row>
    <row r="8" spans="1:22" ht="12" customHeight="1" x14ac:dyDescent="0.2">
      <c r="T8" s="13"/>
      <c r="U8" s="13"/>
      <c r="V8" s="13"/>
    </row>
    <row r="9" spans="1:22" ht="14.25" customHeight="1" x14ac:dyDescent="0.25">
      <c r="P9" s="83" t="s">
        <v>20</v>
      </c>
      <c r="Q9" s="83"/>
      <c r="R9" s="83"/>
      <c r="S9" s="16"/>
      <c r="T9" s="13"/>
      <c r="U9" s="13"/>
      <c r="V9" s="13"/>
    </row>
    <row r="10" spans="1:22" ht="12" customHeight="1" x14ac:dyDescent="0.2">
      <c r="L10" s="17"/>
      <c r="M10" s="19"/>
      <c r="N10" s="19"/>
      <c r="O10" s="81"/>
      <c r="P10" s="84"/>
      <c r="Q10" s="84"/>
      <c r="R10" s="84"/>
      <c r="S10" s="13"/>
      <c r="T10" s="13"/>
      <c r="U10" s="13"/>
      <c r="V10" s="13"/>
    </row>
    <row r="11" spans="1:22" s="12" customFormat="1" ht="15.75" customHeight="1" x14ac:dyDescent="0.2">
      <c r="A11" s="20"/>
      <c r="B11" s="21"/>
      <c r="C11" s="21"/>
      <c r="D11" s="21"/>
      <c r="E11" s="21"/>
      <c r="H11" s="22"/>
      <c r="I11" s="22"/>
      <c r="J11" s="22"/>
      <c r="K11" s="22"/>
      <c r="O11" s="85"/>
      <c r="P11" s="86"/>
      <c r="Q11" s="86"/>
      <c r="R11" s="86"/>
      <c r="T11" s="8"/>
      <c r="U11" s="8"/>
      <c r="V11" s="8"/>
    </row>
    <row r="12" spans="1:22" ht="52.5" customHeight="1" x14ac:dyDescent="0.25">
      <c r="A12" s="132" t="s">
        <v>95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ht="24" customHeight="1" x14ac:dyDescent="0.2">
      <c r="A13" s="133" t="s">
        <v>96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</row>
    <row r="14" spans="1:22" ht="20.25" customHeight="1" x14ac:dyDescent="0.2">
      <c r="A14" s="128" t="s">
        <v>21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ht="63.75" customHeight="1" x14ac:dyDescent="0.2">
      <c r="A15" s="129" t="s">
        <v>0</v>
      </c>
      <c r="B15" s="129" t="s">
        <v>1</v>
      </c>
      <c r="C15" s="129" t="s">
        <v>34</v>
      </c>
      <c r="D15" s="125" t="s">
        <v>66</v>
      </c>
      <c r="E15" s="158"/>
      <c r="F15" s="158"/>
      <c r="G15" s="158"/>
      <c r="H15" s="158"/>
      <c r="I15" s="158"/>
      <c r="J15" s="158"/>
      <c r="K15" s="126"/>
      <c r="L15" s="125" t="s">
        <v>65</v>
      </c>
      <c r="M15" s="126"/>
      <c r="N15" s="113" t="s">
        <v>72</v>
      </c>
      <c r="O15" s="114"/>
      <c r="P15" s="114"/>
      <c r="Q15" s="114"/>
      <c r="R15" s="115"/>
      <c r="S15" s="129" t="s">
        <v>77</v>
      </c>
      <c r="T15" s="129" t="s">
        <v>74</v>
      </c>
      <c r="U15" s="129" t="s">
        <v>73</v>
      </c>
      <c r="V15" s="129" t="s">
        <v>78</v>
      </c>
    </row>
    <row r="16" spans="1:22" ht="15.75" customHeight="1" x14ac:dyDescent="0.2">
      <c r="A16" s="130"/>
      <c r="B16" s="130"/>
      <c r="C16" s="130"/>
      <c r="D16" s="122" t="s">
        <v>6</v>
      </c>
      <c r="E16" s="110" t="s">
        <v>22</v>
      </c>
      <c r="F16" s="111"/>
      <c r="G16" s="111"/>
      <c r="H16" s="111"/>
      <c r="I16" s="111"/>
      <c r="J16" s="111"/>
      <c r="K16" s="112"/>
      <c r="L16" s="122" t="s">
        <v>69</v>
      </c>
      <c r="M16" s="122" t="s">
        <v>70</v>
      </c>
      <c r="N16" s="129" t="s">
        <v>71</v>
      </c>
      <c r="O16" s="116" t="s">
        <v>82</v>
      </c>
      <c r="P16" s="116" t="s">
        <v>83</v>
      </c>
      <c r="Q16" s="116" t="s">
        <v>84</v>
      </c>
      <c r="R16" s="116" t="s">
        <v>85</v>
      </c>
      <c r="S16" s="130"/>
      <c r="T16" s="130"/>
      <c r="U16" s="130"/>
      <c r="V16" s="130"/>
    </row>
    <row r="17" spans="1:24" ht="27" customHeight="1" x14ac:dyDescent="0.2">
      <c r="A17" s="130"/>
      <c r="B17" s="130"/>
      <c r="C17" s="130"/>
      <c r="D17" s="123"/>
      <c r="E17" s="122" t="s">
        <v>67</v>
      </c>
      <c r="F17" s="122" t="s">
        <v>8</v>
      </c>
      <c r="G17" s="122" t="s">
        <v>79</v>
      </c>
      <c r="H17" s="122" t="s">
        <v>81</v>
      </c>
      <c r="I17" s="120" t="s">
        <v>23</v>
      </c>
      <c r="J17" s="121"/>
      <c r="K17" s="122" t="s">
        <v>68</v>
      </c>
      <c r="L17" s="123"/>
      <c r="M17" s="123"/>
      <c r="N17" s="130"/>
      <c r="O17" s="117"/>
      <c r="P17" s="117"/>
      <c r="Q17" s="117"/>
      <c r="R17" s="117"/>
      <c r="S17" s="130"/>
      <c r="T17" s="130"/>
      <c r="U17" s="130"/>
      <c r="V17" s="130"/>
    </row>
    <row r="18" spans="1:24" ht="116.25" customHeight="1" x14ac:dyDescent="0.2">
      <c r="A18" s="131"/>
      <c r="B18" s="131"/>
      <c r="C18" s="131"/>
      <c r="D18" s="124"/>
      <c r="E18" s="123"/>
      <c r="F18" s="123"/>
      <c r="G18" s="123"/>
      <c r="H18" s="123"/>
      <c r="I18" s="35" t="s">
        <v>9</v>
      </c>
      <c r="J18" s="35" t="s">
        <v>10</v>
      </c>
      <c r="K18" s="123"/>
      <c r="L18" s="124"/>
      <c r="M18" s="124"/>
      <c r="N18" s="131"/>
      <c r="O18" s="118"/>
      <c r="P18" s="118"/>
      <c r="Q18" s="118"/>
      <c r="R18" s="118"/>
      <c r="S18" s="131"/>
      <c r="T18" s="131"/>
      <c r="U18" s="131"/>
      <c r="V18" s="131"/>
    </row>
    <row r="19" spans="1:24" s="34" customFormat="1" ht="15.75" customHeight="1" x14ac:dyDescent="0.2">
      <c r="A19" s="32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33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25">
        <v>14</v>
      </c>
      <c r="O19" s="39">
        <v>15</v>
      </c>
      <c r="P19" s="39">
        <v>16</v>
      </c>
      <c r="Q19" s="39">
        <v>17</v>
      </c>
      <c r="R19" s="39">
        <v>18</v>
      </c>
      <c r="S19" s="25">
        <v>19</v>
      </c>
      <c r="T19" s="25">
        <v>20</v>
      </c>
      <c r="U19" s="25">
        <v>21</v>
      </c>
      <c r="V19" s="25">
        <v>22</v>
      </c>
    </row>
    <row r="20" spans="1:24" ht="13.5" customHeight="1" x14ac:dyDescent="0.2">
      <c r="A20" s="24" t="s">
        <v>24</v>
      </c>
      <c r="B20" s="151" t="s">
        <v>88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</row>
    <row r="21" spans="1:24" ht="13.5" customHeight="1" x14ac:dyDescent="0.2">
      <c r="A21" s="1" t="s">
        <v>35</v>
      </c>
      <c r="B21" s="155" t="s">
        <v>64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</row>
    <row r="22" spans="1:24" s="40" customFormat="1" ht="20.25" customHeight="1" x14ac:dyDescent="0.2">
      <c r="A22" s="38" t="s">
        <v>97</v>
      </c>
      <c r="B22" s="77" t="s">
        <v>98</v>
      </c>
      <c r="C22" s="55" t="s">
        <v>122</v>
      </c>
      <c r="D22" s="68">
        <v>61086.49</v>
      </c>
      <c r="E22" s="68">
        <v>61087.49</v>
      </c>
      <c r="F22" s="41" t="s">
        <v>107</v>
      </c>
      <c r="G22" s="41" t="s">
        <v>107</v>
      </c>
      <c r="H22" s="41" t="s">
        <v>107</v>
      </c>
      <c r="I22" s="41" t="s">
        <v>107</v>
      </c>
      <c r="J22" s="41" t="s">
        <v>107</v>
      </c>
      <c r="K22" s="41" t="s">
        <v>107</v>
      </c>
      <c r="L22" s="68"/>
      <c r="M22" s="41"/>
      <c r="N22" s="68">
        <v>0</v>
      </c>
      <c r="O22" s="68">
        <v>19837.37</v>
      </c>
      <c r="P22" s="54">
        <f>4699.6+5471.72</f>
        <v>10171.32</v>
      </c>
      <c r="Q22" s="54">
        <v>10356</v>
      </c>
      <c r="R22" s="54">
        <v>20721.8</v>
      </c>
      <c r="S22" s="54"/>
      <c r="T22" s="54"/>
      <c r="U22" s="54"/>
      <c r="V22" s="54"/>
    </row>
    <row r="23" spans="1:24" s="40" customFormat="1" ht="54.6" customHeight="1" x14ac:dyDescent="0.2">
      <c r="A23" s="61" t="s">
        <v>110</v>
      </c>
      <c r="B23" s="76" t="s">
        <v>108</v>
      </c>
      <c r="C23" s="67" t="s">
        <v>109</v>
      </c>
      <c r="D23" s="74">
        <v>5168.32</v>
      </c>
      <c r="E23" s="79">
        <v>5169.32</v>
      </c>
      <c r="F23" s="41" t="s">
        <v>107</v>
      </c>
      <c r="G23" s="41" t="s">
        <v>107</v>
      </c>
      <c r="H23" s="41" t="s">
        <v>107</v>
      </c>
      <c r="I23" s="41" t="s">
        <v>107</v>
      </c>
      <c r="J23" s="41" t="s">
        <v>107</v>
      </c>
      <c r="K23" s="41" t="s">
        <v>107</v>
      </c>
      <c r="L23" s="69" t="s">
        <v>107</v>
      </c>
      <c r="M23" s="79">
        <v>5169.32</v>
      </c>
      <c r="N23" s="79">
        <v>5169.32</v>
      </c>
      <c r="O23" s="69" t="s">
        <v>107</v>
      </c>
      <c r="P23" s="69" t="s">
        <v>107</v>
      </c>
      <c r="Q23" s="69" t="s">
        <v>107</v>
      </c>
      <c r="R23" s="69" t="s">
        <v>107</v>
      </c>
      <c r="S23" s="69" t="s">
        <v>107</v>
      </c>
      <c r="T23" s="69" t="s">
        <v>107</v>
      </c>
      <c r="U23" s="69" t="s">
        <v>107</v>
      </c>
      <c r="V23" s="54"/>
    </row>
    <row r="24" spans="1:24" s="40" customFormat="1" ht="60" customHeight="1" x14ac:dyDescent="0.2">
      <c r="A24" s="38" t="s">
        <v>113</v>
      </c>
      <c r="B24" s="72" t="s">
        <v>111</v>
      </c>
      <c r="C24" s="67" t="s">
        <v>112</v>
      </c>
      <c r="D24" s="75">
        <v>2720.64</v>
      </c>
      <c r="E24" s="75">
        <v>2720.64</v>
      </c>
      <c r="F24" s="41" t="s">
        <v>107</v>
      </c>
      <c r="G24" s="41" t="s">
        <v>107</v>
      </c>
      <c r="H24" s="41" t="s">
        <v>107</v>
      </c>
      <c r="I24" s="41" t="s">
        <v>107</v>
      </c>
      <c r="J24" s="41" t="s">
        <v>107</v>
      </c>
      <c r="K24" s="41" t="s">
        <v>107</v>
      </c>
      <c r="L24" s="69" t="s">
        <v>107</v>
      </c>
      <c r="M24" s="75">
        <v>2720.64</v>
      </c>
      <c r="N24" s="75">
        <v>2720.64</v>
      </c>
      <c r="O24" s="69" t="s">
        <v>107</v>
      </c>
      <c r="P24" s="69" t="s">
        <v>107</v>
      </c>
      <c r="Q24" s="69" t="s">
        <v>107</v>
      </c>
      <c r="R24" s="69" t="s">
        <v>107</v>
      </c>
      <c r="S24" s="69" t="s">
        <v>107</v>
      </c>
      <c r="T24" s="69" t="s">
        <v>107</v>
      </c>
      <c r="U24" s="69" t="s">
        <v>107</v>
      </c>
      <c r="V24" s="54"/>
    </row>
    <row r="25" spans="1:24" s="40" customFormat="1" ht="59.45" customHeight="1" x14ac:dyDescent="0.2">
      <c r="A25" s="38" t="s">
        <v>116</v>
      </c>
      <c r="B25" s="72" t="s">
        <v>114</v>
      </c>
      <c r="C25" s="67" t="s">
        <v>115</v>
      </c>
      <c r="D25" s="75">
        <v>2967.94</v>
      </c>
      <c r="E25" s="75">
        <v>2967.94</v>
      </c>
      <c r="F25" s="41" t="s">
        <v>107</v>
      </c>
      <c r="G25" s="41" t="s">
        <v>107</v>
      </c>
      <c r="H25" s="41" t="s">
        <v>107</v>
      </c>
      <c r="I25" s="41" t="s">
        <v>107</v>
      </c>
      <c r="J25" s="41" t="s">
        <v>107</v>
      </c>
      <c r="K25" s="41" t="s">
        <v>107</v>
      </c>
      <c r="L25" s="69" t="s">
        <v>107</v>
      </c>
      <c r="M25" s="75">
        <v>2967.94</v>
      </c>
      <c r="N25" s="75">
        <v>2967.94</v>
      </c>
      <c r="O25" s="69" t="s">
        <v>107</v>
      </c>
      <c r="P25" s="69" t="s">
        <v>107</v>
      </c>
      <c r="Q25" s="69" t="s">
        <v>107</v>
      </c>
      <c r="R25" s="69" t="s">
        <v>107</v>
      </c>
      <c r="S25" s="69" t="s">
        <v>107</v>
      </c>
      <c r="T25" s="69" t="s">
        <v>107</v>
      </c>
      <c r="U25" s="69" t="s">
        <v>107</v>
      </c>
      <c r="V25" s="54"/>
    </row>
    <row r="26" spans="1:24" s="40" customFormat="1" ht="38.450000000000003" customHeight="1" x14ac:dyDescent="0.2">
      <c r="A26" s="38" t="s">
        <v>119</v>
      </c>
      <c r="B26" s="72" t="s">
        <v>117</v>
      </c>
      <c r="C26" s="67" t="s">
        <v>118</v>
      </c>
      <c r="D26" s="75">
        <v>500</v>
      </c>
      <c r="E26" s="75">
        <v>500</v>
      </c>
      <c r="F26" s="41" t="s">
        <v>107</v>
      </c>
      <c r="G26" s="41" t="s">
        <v>107</v>
      </c>
      <c r="H26" s="41" t="s">
        <v>107</v>
      </c>
      <c r="I26" s="41" t="s">
        <v>107</v>
      </c>
      <c r="J26" s="41" t="s">
        <v>107</v>
      </c>
      <c r="K26" s="41" t="s">
        <v>107</v>
      </c>
      <c r="L26" s="75">
        <v>500</v>
      </c>
      <c r="M26" s="41" t="s">
        <v>107</v>
      </c>
      <c r="N26" s="75">
        <v>500</v>
      </c>
      <c r="O26" s="69" t="s">
        <v>107</v>
      </c>
      <c r="P26" s="69" t="s">
        <v>107</v>
      </c>
      <c r="Q26" s="69" t="s">
        <v>107</v>
      </c>
      <c r="R26" s="69" t="s">
        <v>107</v>
      </c>
      <c r="S26" s="69" t="s">
        <v>107</v>
      </c>
      <c r="T26" s="69" t="s">
        <v>107</v>
      </c>
      <c r="U26" s="69" t="s">
        <v>107</v>
      </c>
      <c r="V26" s="54"/>
    </row>
    <row r="27" spans="1:24" s="40" customFormat="1" ht="45.6" customHeight="1" x14ac:dyDescent="0.2">
      <c r="A27" s="38" t="s">
        <v>119</v>
      </c>
      <c r="B27" s="72" t="s">
        <v>120</v>
      </c>
      <c r="C27" s="67" t="s">
        <v>121</v>
      </c>
      <c r="D27" s="75">
        <v>4499.7</v>
      </c>
      <c r="E27" s="75">
        <v>4499.7</v>
      </c>
      <c r="F27" s="41" t="s">
        <v>107</v>
      </c>
      <c r="G27" s="41" t="s">
        <v>107</v>
      </c>
      <c r="H27" s="41" t="s">
        <v>107</v>
      </c>
      <c r="I27" s="41" t="s">
        <v>107</v>
      </c>
      <c r="J27" s="41" t="s">
        <v>107</v>
      </c>
      <c r="K27" s="41" t="s">
        <v>107</v>
      </c>
      <c r="L27" s="75">
        <v>4499.7</v>
      </c>
      <c r="M27" s="41" t="s">
        <v>107</v>
      </c>
      <c r="N27" s="75">
        <v>4499.7</v>
      </c>
      <c r="O27" s="69" t="s">
        <v>107</v>
      </c>
      <c r="P27" s="69" t="s">
        <v>107</v>
      </c>
      <c r="Q27" s="69" t="s">
        <v>107</v>
      </c>
      <c r="R27" s="69" t="s">
        <v>107</v>
      </c>
      <c r="S27" s="69" t="s">
        <v>107</v>
      </c>
      <c r="T27" s="69" t="s">
        <v>107</v>
      </c>
      <c r="U27" s="69" t="s">
        <v>107</v>
      </c>
      <c r="V27" s="54"/>
    </row>
    <row r="28" spans="1:24" s="44" customFormat="1" ht="12.75" customHeight="1" x14ac:dyDescent="0.2">
      <c r="A28" s="138" t="s">
        <v>37</v>
      </c>
      <c r="B28" s="139"/>
      <c r="C28" s="140"/>
      <c r="D28" s="71">
        <f>SUM(D22:D27)</f>
        <v>76943.09</v>
      </c>
      <c r="E28" s="71">
        <f>SUM(E22:E27)</f>
        <v>76945.09</v>
      </c>
      <c r="F28" s="41" t="s">
        <v>107</v>
      </c>
      <c r="G28" s="41" t="s">
        <v>107</v>
      </c>
      <c r="H28" s="41" t="s">
        <v>107</v>
      </c>
      <c r="I28" s="41" t="s">
        <v>107</v>
      </c>
      <c r="J28" s="41" t="s">
        <v>107</v>
      </c>
      <c r="K28" s="41" t="s">
        <v>107</v>
      </c>
      <c r="L28" s="71">
        <f>SUM(L26:L27)</f>
        <v>4999.7</v>
      </c>
      <c r="M28" s="71">
        <f>SUM(M23:M27)</f>
        <v>10857.9</v>
      </c>
      <c r="N28" s="80">
        <f>SUM(N22:N27)</f>
        <v>15857.599999999999</v>
      </c>
      <c r="O28" s="43">
        <f>SUM(O22:O23)</f>
        <v>19837.37</v>
      </c>
      <c r="P28" s="65">
        <f>SUM(P22:P23)</f>
        <v>10171.32</v>
      </c>
      <c r="Q28" s="71">
        <f>SUM(Q22)</f>
        <v>10356</v>
      </c>
      <c r="R28" s="65">
        <f>SUM(R22)</f>
        <v>20721.8</v>
      </c>
      <c r="S28" s="42"/>
      <c r="T28" s="42"/>
      <c r="U28" s="42"/>
      <c r="V28" s="42"/>
      <c r="X28" s="78"/>
    </row>
    <row r="29" spans="1:24" s="44" customFormat="1" ht="12.75" customHeight="1" x14ac:dyDescent="0.2">
      <c r="A29" s="45" t="s">
        <v>14</v>
      </c>
      <c r="B29" s="141" t="s">
        <v>63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3"/>
    </row>
    <row r="30" spans="1:24" s="44" customFormat="1" ht="12.75" customHeight="1" x14ac:dyDescent="0.2">
      <c r="A30" s="46"/>
      <c r="B30" s="47"/>
      <c r="C30" s="47"/>
      <c r="D30" s="47"/>
      <c r="E30" s="48"/>
      <c r="F30" s="48"/>
      <c r="G30" s="48"/>
      <c r="H30" s="48"/>
      <c r="I30" s="48"/>
      <c r="J30" s="48"/>
      <c r="K30" s="48"/>
      <c r="L30" s="47"/>
      <c r="M30" s="47"/>
      <c r="N30" s="47"/>
      <c r="O30" s="47"/>
      <c r="P30" s="47"/>
      <c r="Q30" s="47"/>
      <c r="R30" s="47"/>
      <c r="S30" s="47"/>
      <c r="T30" s="42"/>
      <c r="U30" s="42"/>
      <c r="V30" s="42"/>
    </row>
    <row r="31" spans="1:24" s="44" customFormat="1" ht="12.75" customHeight="1" x14ac:dyDescent="0.2">
      <c r="A31" s="159" t="s">
        <v>38</v>
      </c>
      <c r="B31" s="160"/>
      <c r="C31" s="16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2"/>
      <c r="U31" s="42"/>
      <c r="V31" s="42"/>
    </row>
    <row r="32" spans="1:24" s="44" customFormat="1" ht="14.25" customHeight="1" x14ac:dyDescent="0.2">
      <c r="A32" s="45" t="s">
        <v>36</v>
      </c>
      <c r="B32" s="144" t="s">
        <v>94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6"/>
    </row>
    <row r="33" spans="1:23" s="44" customFormat="1" ht="14.25" customHeight="1" x14ac:dyDescent="0.2">
      <c r="A33" s="45"/>
      <c r="B33" s="47"/>
      <c r="C33" s="47"/>
      <c r="D33" s="47"/>
      <c r="E33" s="48"/>
      <c r="F33" s="48"/>
      <c r="G33" s="48"/>
      <c r="H33" s="48"/>
      <c r="I33" s="48"/>
      <c r="J33" s="48"/>
      <c r="K33" s="48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3" s="44" customFormat="1" ht="19.5" customHeight="1" x14ac:dyDescent="0.2">
      <c r="A34" s="137" t="s">
        <v>39</v>
      </c>
      <c r="B34" s="137"/>
      <c r="C34" s="137"/>
      <c r="D34" s="42"/>
      <c r="E34" s="42"/>
      <c r="F34" s="42"/>
      <c r="G34" s="42"/>
      <c r="H34" s="42"/>
      <c r="I34" s="42"/>
      <c r="J34" s="42"/>
      <c r="K34" s="49"/>
      <c r="L34" s="42"/>
      <c r="M34" s="42"/>
      <c r="N34" s="47"/>
      <c r="O34" s="87"/>
      <c r="P34" s="66"/>
      <c r="Q34" s="66"/>
      <c r="R34" s="66"/>
      <c r="S34" s="42"/>
      <c r="T34" s="42"/>
      <c r="U34" s="50"/>
      <c r="V34" s="42"/>
      <c r="W34" s="51"/>
    </row>
    <row r="35" spans="1:23" s="44" customFormat="1" ht="17.25" customHeight="1" x14ac:dyDescent="0.2">
      <c r="A35" s="45" t="s">
        <v>40</v>
      </c>
      <c r="B35" s="144" t="s">
        <v>62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6"/>
    </row>
    <row r="36" spans="1:23" s="44" customFormat="1" ht="17.25" customHeight="1" x14ac:dyDescent="0.2">
      <c r="A36" s="46"/>
      <c r="B36" s="42"/>
      <c r="C36" s="42"/>
      <c r="D36" s="42"/>
      <c r="E36" s="48"/>
      <c r="F36" s="48"/>
      <c r="G36" s="48"/>
      <c r="H36" s="48"/>
      <c r="I36" s="48"/>
      <c r="J36" s="48"/>
      <c r="K36" s="48"/>
      <c r="L36" s="42"/>
      <c r="M36" s="42"/>
      <c r="N36" s="47"/>
      <c r="O36" s="47"/>
      <c r="P36" s="66"/>
      <c r="Q36" s="66"/>
      <c r="R36" s="66"/>
      <c r="S36" s="42"/>
      <c r="T36" s="42"/>
      <c r="U36" s="42"/>
      <c r="V36" s="42"/>
    </row>
    <row r="37" spans="1:23" s="44" customFormat="1" ht="15" customHeight="1" x14ac:dyDescent="0.2">
      <c r="A37" s="138" t="s">
        <v>42</v>
      </c>
      <c r="B37" s="139"/>
      <c r="C37" s="140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7"/>
      <c r="O37" s="47"/>
      <c r="P37" s="66"/>
      <c r="Q37" s="66"/>
      <c r="R37" s="66"/>
      <c r="S37" s="42"/>
      <c r="T37" s="42"/>
      <c r="U37" s="42"/>
      <c r="V37" s="42"/>
    </row>
    <row r="38" spans="1:23" s="44" customFormat="1" x14ac:dyDescent="0.2">
      <c r="A38" s="45" t="s">
        <v>56</v>
      </c>
      <c r="B38" s="144" t="s">
        <v>75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6"/>
    </row>
    <row r="39" spans="1:23" s="53" customFormat="1" ht="24" x14ac:dyDescent="0.2">
      <c r="A39" s="61" t="s">
        <v>124</v>
      </c>
      <c r="B39" s="95" t="s">
        <v>125</v>
      </c>
      <c r="C39" s="54" t="s">
        <v>126</v>
      </c>
      <c r="D39" s="54">
        <v>565.78</v>
      </c>
      <c r="E39" s="54">
        <v>565.78</v>
      </c>
      <c r="F39" s="41" t="s">
        <v>107</v>
      </c>
      <c r="G39" s="41" t="s">
        <v>107</v>
      </c>
      <c r="H39" s="41" t="s">
        <v>107</v>
      </c>
      <c r="I39" s="41" t="s">
        <v>107</v>
      </c>
      <c r="J39" s="41" t="s">
        <v>107</v>
      </c>
      <c r="K39" s="41" t="s">
        <v>107</v>
      </c>
      <c r="L39" s="54">
        <v>565.78</v>
      </c>
      <c r="M39" s="52" t="s">
        <v>107</v>
      </c>
      <c r="N39" s="54">
        <v>565.78</v>
      </c>
      <c r="O39" s="39" t="s">
        <v>107</v>
      </c>
      <c r="P39" s="39" t="s">
        <v>107</v>
      </c>
      <c r="Q39" s="39" t="s">
        <v>107</v>
      </c>
      <c r="R39" s="39" t="s">
        <v>107</v>
      </c>
      <c r="S39" s="39" t="s">
        <v>107</v>
      </c>
      <c r="T39" s="39" t="s">
        <v>107</v>
      </c>
      <c r="U39" s="39" t="s">
        <v>107</v>
      </c>
      <c r="V39" s="39" t="s">
        <v>107</v>
      </c>
    </row>
    <row r="40" spans="1:23" s="53" customFormat="1" x14ac:dyDescent="0.2">
      <c r="A40" s="137" t="s">
        <v>43</v>
      </c>
      <c r="B40" s="137"/>
      <c r="C40" s="137"/>
      <c r="D40" s="65">
        <f>SUM(D39)</f>
        <v>565.78</v>
      </c>
      <c r="E40" s="65">
        <f>SUM(E39)</f>
        <v>565.78</v>
      </c>
      <c r="F40" s="54" t="s">
        <v>107</v>
      </c>
      <c r="G40" s="54" t="s">
        <v>107</v>
      </c>
      <c r="H40" s="54" t="s">
        <v>107</v>
      </c>
      <c r="I40" s="54" t="s">
        <v>107</v>
      </c>
      <c r="J40" s="54" t="s">
        <v>107</v>
      </c>
      <c r="K40" s="54" t="s">
        <v>107</v>
      </c>
      <c r="L40" s="65">
        <f>SUM(L39)</f>
        <v>565.78</v>
      </c>
      <c r="M40" s="42" t="s">
        <v>107</v>
      </c>
      <c r="N40" s="65">
        <f>SUM(N39)</f>
        <v>565.78</v>
      </c>
      <c r="O40" s="54" t="s">
        <v>107</v>
      </c>
      <c r="P40" s="54" t="s">
        <v>107</v>
      </c>
      <c r="Q40" s="54" t="s">
        <v>107</v>
      </c>
      <c r="R40" s="54" t="s">
        <v>107</v>
      </c>
      <c r="S40" s="54" t="s">
        <v>107</v>
      </c>
      <c r="T40" s="54" t="s">
        <v>107</v>
      </c>
      <c r="U40" s="54" t="s">
        <v>107</v>
      </c>
      <c r="V40" s="54" t="s">
        <v>107</v>
      </c>
    </row>
    <row r="41" spans="1:23" s="53" customFormat="1" ht="13.5" customHeight="1" x14ac:dyDescent="0.2">
      <c r="A41" s="45" t="s">
        <v>41</v>
      </c>
      <c r="B41" s="136" t="s">
        <v>55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1:23" s="56" customFormat="1" ht="21" customHeight="1" x14ac:dyDescent="0.2">
      <c r="A42" s="54" t="s">
        <v>106</v>
      </c>
      <c r="B42" s="77" t="s">
        <v>105</v>
      </c>
      <c r="C42" s="39" t="s">
        <v>123</v>
      </c>
      <c r="D42" s="69">
        <v>21000</v>
      </c>
      <c r="E42" s="69">
        <v>21001</v>
      </c>
      <c r="F42" s="41" t="s">
        <v>107</v>
      </c>
      <c r="G42" s="41" t="s">
        <v>107</v>
      </c>
      <c r="H42" s="41" t="s">
        <v>107</v>
      </c>
      <c r="I42" s="41" t="s">
        <v>107</v>
      </c>
      <c r="J42" s="41" t="s">
        <v>107</v>
      </c>
      <c r="K42" s="41" t="s">
        <v>107</v>
      </c>
      <c r="L42" s="93">
        <v>1000</v>
      </c>
      <c r="M42" s="41" t="s">
        <v>107</v>
      </c>
      <c r="N42" s="93">
        <v>1000</v>
      </c>
      <c r="O42" s="68" t="s">
        <v>107</v>
      </c>
      <c r="P42" s="68">
        <v>10000</v>
      </c>
      <c r="Q42" s="69">
        <v>10000</v>
      </c>
      <c r="R42" s="54" t="s">
        <v>107</v>
      </c>
      <c r="S42" s="54" t="s">
        <v>107</v>
      </c>
      <c r="T42" s="54" t="s">
        <v>107</v>
      </c>
      <c r="U42" s="54" t="s">
        <v>107</v>
      </c>
      <c r="V42" s="54" t="s">
        <v>107</v>
      </c>
    </row>
    <row r="43" spans="1:23" s="53" customFormat="1" ht="13.5" customHeight="1" x14ac:dyDescent="0.2">
      <c r="A43" s="164" t="s">
        <v>44</v>
      </c>
      <c r="B43" s="139"/>
      <c r="C43" s="140"/>
      <c r="D43" s="71">
        <f>SUM(D42)</f>
        <v>21000</v>
      </c>
      <c r="E43" s="71">
        <f>SUM(E42)</f>
        <v>21001</v>
      </c>
      <c r="F43" s="42" t="s">
        <v>107</v>
      </c>
      <c r="G43" s="66" t="s">
        <v>107</v>
      </c>
      <c r="H43" s="66" t="s">
        <v>107</v>
      </c>
      <c r="I43" s="66" t="s">
        <v>107</v>
      </c>
      <c r="J43" s="66" t="s">
        <v>107</v>
      </c>
      <c r="K43" s="66" t="s">
        <v>107</v>
      </c>
      <c r="L43" s="71">
        <f>SUM(L42)</f>
        <v>1000</v>
      </c>
      <c r="M43" s="66" t="s">
        <v>107</v>
      </c>
      <c r="N43" s="71">
        <f>SUM(N42)</f>
        <v>1000</v>
      </c>
      <c r="O43" s="96" t="s">
        <v>107</v>
      </c>
      <c r="P43" s="88">
        <v>10000</v>
      </c>
      <c r="Q43" s="71">
        <v>10000</v>
      </c>
      <c r="R43" s="54" t="s">
        <v>107</v>
      </c>
      <c r="S43" s="54" t="s">
        <v>107</v>
      </c>
      <c r="T43" s="54" t="s">
        <v>107</v>
      </c>
      <c r="U43" s="54" t="s">
        <v>107</v>
      </c>
      <c r="V43" s="54" t="s">
        <v>107</v>
      </c>
    </row>
    <row r="44" spans="1:23" s="44" customFormat="1" ht="15.75" customHeight="1" x14ac:dyDescent="0.2">
      <c r="A44" s="46" t="s">
        <v>57</v>
      </c>
      <c r="B44" s="144" t="s">
        <v>25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6"/>
    </row>
    <row r="45" spans="1:23" s="44" customFormat="1" x14ac:dyDescent="0.2">
      <c r="A45" s="46"/>
      <c r="B45" s="52"/>
      <c r="C45" s="52"/>
      <c r="D45" s="52"/>
      <c r="E45" s="48"/>
      <c r="F45" s="48"/>
      <c r="G45" s="48"/>
      <c r="H45" s="48"/>
      <c r="I45" s="48"/>
      <c r="J45" s="48"/>
      <c r="K45" s="48"/>
      <c r="L45" s="52"/>
      <c r="M45" s="52"/>
      <c r="N45" s="43"/>
      <c r="O45" s="43"/>
      <c r="P45" s="65"/>
      <c r="Q45" s="65"/>
      <c r="R45" s="65"/>
      <c r="S45" s="52"/>
      <c r="T45" s="52"/>
      <c r="U45" s="52"/>
      <c r="V45" s="52"/>
    </row>
    <row r="46" spans="1:23" s="44" customFormat="1" ht="14.25" customHeight="1" x14ac:dyDescent="0.2">
      <c r="A46" s="138" t="s">
        <v>58</v>
      </c>
      <c r="B46" s="139"/>
      <c r="C46" s="1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7"/>
      <c r="O46" s="47"/>
      <c r="P46" s="66"/>
      <c r="Q46" s="66"/>
      <c r="R46" s="66"/>
      <c r="S46" s="42"/>
      <c r="T46" s="42"/>
      <c r="U46" s="42"/>
      <c r="V46" s="42"/>
    </row>
    <row r="47" spans="1:23" s="44" customFormat="1" ht="14.25" customHeight="1" x14ac:dyDescent="0.2">
      <c r="A47" s="45" t="s">
        <v>59</v>
      </c>
      <c r="B47" s="144" t="s">
        <v>26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6"/>
    </row>
    <row r="48" spans="1:23" s="44" customFormat="1" ht="25.15" customHeight="1" x14ac:dyDescent="0.2">
      <c r="A48" s="38" t="s">
        <v>103</v>
      </c>
      <c r="B48" s="76" t="s">
        <v>127</v>
      </c>
      <c r="C48" s="69" t="s">
        <v>128</v>
      </c>
      <c r="D48" s="69">
        <v>740</v>
      </c>
      <c r="E48" s="69">
        <v>740</v>
      </c>
      <c r="F48" s="66" t="s">
        <v>107</v>
      </c>
      <c r="G48" s="66" t="s">
        <v>107</v>
      </c>
      <c r="H48" s="66" t="s">
        <v>107</v>
      </c>
      <c r="I48" s="66" t="s">
        <v>107</v>
      </c>
      <c r="J48" s="66" t="s">
        <v>107</v>
      </c>
      <c r="K48" s="66" t="s">
        <v>107</v>
      </c>
      <c r="L48" s="69">
        <v>740</v>
      </c>
      <c r="M48" s="66" t="s">
        <v>107</v>
      </c>
      <c r="N48" s="69">
        <v>740</v>
      </c>
      <c r="O48" s="54" t="s">
        <v>107</v>
      </c>
      <c r="P48" s="54" t="s">
        <v>107</v>
      </c>
      <c r="Q48" s="54" t="s">
        <v>107</v>
      </c>
      <c r="R48" s="54" t="s">
        <v>107</v>
      </c>
      <c r="S48" s="66"/>
      <c r="T48" s="66"/>
      <c r="U48" s="66"/>
      <c r="V48" s="66"/>
    </row>
    <row r="49" spans="1:22" s="44" customFormat="1" ht="14.25" customHeight="1" x14ac:dyDescent="0.2">
      <c r="A49" s="138" t="s">
        <v>60</v>
      </c>
      <c r="B49" s="139"/>
      <c r="C49" s="140"/>
      <c r="D49" s="71">
        <f>SUM(D48)</f>
        <v>740</v>
      </c>
      <c r="E49" s="71">
        <f>SUM(E48)</f>
        <v>740</v>
      </c>
      <c r="F49" s="42" t="s">
        <v>107</v>
      </c>
      <c r="G49" s="66" t="s">
        <v>107</v>
      </c>
      <c r="H49" s="66" t="s">
        <v>107</v>
      </c>
      <c r="I49" s="66" t="s">
        <v>107</v>
      </c>
      <c r="J49" s="66" t="s">
        <v>107</v>
      </c>
      <c r="K49" s="66" t="s">
        <v>107</v>
      </c>
      <c r="L49" s="71">
        <f>SUM(L48)</f>
        <v>740</v>
      </c>
      <c r="M49" s="42" t="s">
        <v>107</v>
      </c>
      <c r="N49" s="71">
        <f>SUM(N48)</f>
        <v>740</v>
      </c>
      <c r="O49" s="54" t="s">
        <v>107</v>
      </c>
      <c r="P49" s="54" t="s">
        <v>107</v>
      </c>
      <c r="Q49" s="54" t="s">
        <v>107</v>
      </c>
      <c r="R49" s="54" t="s">
        <v>107</v>
      </c>
      <c r="S49" s="42"/>
      <c r="T49" s="42"/>
      <c r="U49" s="42"/>
      <c r="V49" s="42"/>
    </row>
    <row r="50" spans="1:22" s="44" customFormat="1" ht="14.25" customHeight="1" x14ac:dyDescent="0.2">
      <c r="A50" s="138" t="s">
        <v>32</v>
      </c>
      <c r="B50" s="139"/>
      <c r="C50" s="140"/>
      <c r="D50" s="71">
        <f>D49+D43+D40+D28</f>
        <v>99248.87</v>
      </c>
      <c r="E50" s="71">
        <f>E49+E43+E40+E28</f>
        <v>99251.87</v>
      </c>
      <c r="F50" s="42"/>
      <c r="G50" s="42"/>
      <c r="H50" s="42"/>
      <c r="I50" s="42"/>
      <c r="J50" s="42"/>
      <c r="K50" s="42"/>
      <c r="L50" s="71">
        <f>L49+L43+L40+L28</f>
        <v>7305.48</v>
      </c>
      <c r="M50" s="71">
        <f>M28</f>
        <v>10857.9</v>
      </c>
      <c r="N50" s="94">
        <f>N49+N43+N40+N28</f>
        <v>18163.379999999997</v>
      </c>
      <c r="O50" s="94">
        <f>O28</f>
        <v>19837.37</v>
      </c>
      <c r="P50" s="94">
        <f>P43+P28</f>
        <v>20171.32</v>
      </c>
      <c r="Q50" s="94">
        <f>Q43+Q28</f>
        <v>20356</v>
      </c>
      <c r="R50" s="94">
        <f>R28</f>
        <v>20721.8</v>
      </c>
      <c r="S50" s="42"/>
      <c r="T50" s="42"/>
      <c r="U50" s="42"/>
      <c r="V50" s="42"/>
    </row>
    <row r="51" spans="1:22" s="44" customFormat="1" ht="14.25" customHeight="1" x14ac:dyDescent="0.2">
      <c r="A51" s="57" t="s">
        <v>28</v>
      </c>
      <c r="B51" s="138" t="s">
        <v>89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40"/>
    </row>
    <row r="52" spans="1:22" s="44" customFormat="1" x14ac:dyDescent="0.2">
      <c r="A52" s="46" t="s">
        <v>45</v>
      </c>
      <c r="B52" s="147" t="s">
        <v>64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</row>
    <row r="53" spans="1:22" s="44" customFormat="1" ht="72" x14ac:dyDescent="0.2">
      <c r="A53" s="38" t="s">
        <v>134</v>
      </c>
      <c r="B53" s="97" t="s">
        <v>135</v>
      </c>
      <c r="C53" s="67" t="s">
        <v>136</v>
      </c>
      <c r="D53" s="75">
        <v>1475</v>
      </c>
      <c r="E53" s="75">
        <v>1475</v>
      </c>
      <c r="F53" s="106" t="s">
        <v>107</v>
      </c>
      <c r="G53" s="106" t="s">
        <v>107</v>
      </c>
      <c r="H53" s="106" t="s">
        <v>107</v>
      </c>
      <c r="I53" s="106" t="s">
        <v>107</v>
      </c>
      <c r="J53" s="106" t="s">
        <v>107</v>
      </c>
      <c r="K53" s="106" t="s">
        <v>107</v>
      </c>
      <c r="L53" s="75">
        <v>1475</v>
      </c>
      <c r="M53" s="48" t="s">
        <v>107</v>
      </c>
      <c r="N53" s="75">
        <v>1475</v>
      </c>
      <c r="O53" s="39" t="s">
        <v>107</v>
      </c>
      <c r="P53" s="39" t="s">
        <v>107</v>
      </c>
      <c r="Q53" s="39" t="s">
        <v>107</v>
      </c>
      <c r="R53" s="39" t="s">
        <v>107</v>
      </c>
      <c r="S53" s="39" t="s">
        <v>107</v>
      </c>
      <c r="T53" s="39" t="s">
        <v>107</v>
      </c>
      <c r="U53" s="39" t="s">
        <v>107</v>
      </c>
      <c r="V53" s="39" t="s">
        <v>107</v>
      </c>
    </row>
    <row r="54" spans="1:22" s="44" customFormat="1" ht="15" customHeight="1" x14ac:dyDescent="0.2">
      <c r="A54" s="104" t="s">
        <v>137</v>
      </c>
      <c r="B54" s="72" t="s">
        <v>138</v>
      </c>
      <c r="C54" s="73" t="s">
        <v>118</v>
      </c>
      <c r="D54" s="105">
        <v>154</v>
      </c>
      <c r="E54" s="105">
        <v>154</v>
      </c>
      <c r="F54" s="41" t="s">
        <v>107</v>
      </c>
      <c r="G54" s="41" t="s">
        <v>107</v>
      </c>
      <c r="H54" s="41" t="s">
        <v>107</v>
      </c>
      <c r="I54" s="41" t="s">
        <v>107</v>
      </c>
      <c r="J54" s="41" t="s">
        <v>107</v>
      </c>
      <c r="K54" s="41" t="s">
        <v>107</v>
      </c>
      <c r="L54" s="105">
        <v>154</v>
      </c>
      <c r="M54" s="48" t="s">
        <v>107</v>
      </c>
      <c r="N54" s="105">
        <v>154</v>
      </c>
      <c r="O54" s="39" t="s">
        <v>107</v>
      </c>
      <c r="P54" s="39" t="s">
        <v>107</v>
      </c>
      <c r="Q54" s="39" t="s">
        <v>107</v>
      </c>
      <c r="R54" s="39" t="s">
        <v>107</v>
      </c>
      <c r="S54" s="39" t="s">
        <v>107</v>
      </c>
      <c r="T54" s="39" t="s">
        <v>107</v>
      </c>
      <c r="U54" s="39" t="s">
        <v>107</v>
      </c>
      <c r="V54" s="39" t="s">
        <v>107</v>
      </c>
    </row>
    <row r="55" spans="1:22" s="44" customFormat="1" ht="19.149999999999999" customHeight="1" x14ac:dyDescent="0.2">
      <c r="A55" s="104" t="s">
        <v>139</v>
      </c>
      <c r="B55" s="72" t="s">
        <v>140</v>
      </c>
      <c r="C55" s="73" t="s">
        <v>141</v>
      </c>
      <c r="D55" s="105">
        <v>1436.54</v>
      </c>
      <c r="E55" s="105">
        <v>1436.54</v>
      </c>
      <c r="F55" s="41" t="s">
        <v>107</v>
      </c>
      <c r="G55" s="41" t="s">
        <v>107</v>
      </c>
      <c r="H55" s="41" t="s">
        <v>107</v>
      </c>
      <c r="I55" s="41" t="s">
        <v>107</v>
      </c>
      <c r="J55" s="41" t="s">
        <v>107</v>
      </c>
      <c r="K55" s="41" t="s">
        <v>107</v>
      </c>
      <c r="L55" s="105">
        <v>1436.54</v>
      </c>
      <c r="M55" s="48" t="s">
        <v>107</v>
      </c>
      <c r="N55" s="105">
        <v>1436.54</v>
      </c>
      <c r="O55" s="39" t="s">
        <v>107</v>
      </c>
      <c r="P55" s="39" t="s">
        <v>107</v>
      </c>
      <c r="Q55" s="39" t="s">
        <v>107</v>
      </c>
      <c r="R55" s="39" t="s">
        <v>107</v>
      </c>
      <c r="S55" s="39" t="s">
        <v>107</v>
      </c>
      <c r="T55" s="39" t="s">
        <v>107</v>
      </c>
      <c r="U55" s="39" t="s">
        <v>107</v>
      </c>
      <c r="V55" s="39" t="s">
        <v>107</v>
      </c>
    </row>
    <row r="56" spans="1:22" s="44" customFormat="1" x14ac:dyDescent="0.2">
      <c r="A56" s="137" t="s">
        <v>46</v>
      </c>
      <c r="B56" s="137"/>
      <c r="C56" s="137"/>
      <c r="D56" s="71">
        <f>SUM(D53:D55)</f>
        <v>3065.54</v>
      </c>
      <c r="E56" s="71">
        <f>SUM(E53:E55)</f>
        <v>3065.54</v>
      </c>
      <c r="F56" s="54" t="s">
        <v>107</v>
      </c>
      <c r="G56" s="54" t="s">
        <v>107</v>
      </c>
      <c r="H56" s="54" t="s">
        <v>107</v>
      </c>
      <c r="I56" s="54" t="s">
        <v>107</v>
      </c>
      <c r="J56" s="54" t="s">
        <v>107</v>
      </c>
      <c r="K56" s="54" t="s">
        <v>107</v>
      </c>
      <c r="L56" s="71">
        <f>SUM(L53:L55)</f>
        <v>3065.54</v>
      </c>
      <c r="M56" s="42" t="s">
        <v>107</v>
      </c>
      <c r="N56" s="71">
        <f>SUM(N53:N55)</f>
        <v>3065.54</v>
      </c>
      <c r="O56" s="39" t="s">
        <v>107</v>
      </c>
      <c r="P56" s="39" t="s">
        <v>107</v>
      </c>
      <c r="Q56" s="39" t="s">
        <v>107</v>
      </c>
      <c r="R56" s="39" t="s">
        <v>107</v>
      </c>
      <c r="S56" s="39" t="s">
        <v>107</v>
      </c>
      <c r="T56" s="39" t="s">
        <v>107</v>
      </c>
      <c r="U56" s="39" t="s">
        <v>107</v>
      </c>
      <c r="V56" s="39" t="s">
        <v>107</v>
      </c>
    </row>
    <row r="57" spans="1:22" s="44" customFormat="1" x14ac:dyDescent="0.2">
      <c r="A57" s="45" t="s">
        <v>13</v>
      </c>
      <c r="B57" s="147" t="s">
        <v>63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</row>
    <row r="58" spans="1:22" s="44" customFormat="1" x14ac:dyDescent="0.2">
      <c r="A58" s="45"/>
      <c r="B58" s="58"/>
      <c r="C58" s="58"/>
      <c r="D58" s="58"/>
      <c r="E58" s="48"/>
      <c r="F58" s="48"/>
      <c r="G58" s="48"/>
      <c r="H58" s="48"/>
      <c r="I58" s="48"/>
      <c r="J58" s="48"/>
      <c r="K58" s="48"/>
      <c r="L58" s="58"/>
      <c r="M58" s="58"/>
      <c r="N58" s="58"/>
      <c r="O58" s="67"/>
      <c r="P58" s="67"/>
      <c r="Q58" s="67"/>
      <c r="R58" s="67"/>
      <c r="S58" s="58"/>
      <c r="T58" s="58"/>
      <c r="U58" s="58"/>
      <c r="V58" s="58"/>
    </row>
    <row r="59" spans="1:22" s="44" customFormat="1" x14ac:dyDescent="0.2">
      <c r="A59" s="154" t="s">
        <v>47</v>
      </c>
      <c r="B59" s="154"/>
      <c r="C59" s="154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7"/>
      <c r="P59" s="67"/>
      <c r="Q59" s="67"/>
      <c r="R59" s="67"/>
      <c r="S59" s="58"/>
      <c r="T59" s="58"/>
      <c r="U59" s="58"/>
      <c r="V59" s="58"/>
    </row>
    <row r="60" spans="1:22" s="44" customFormat="1" x14ac:dyDescent="0.2">
      <c r="A60" s="45" t="s">
        <v>48</v>
      </c>
      <c r="B60" s="136" t="s">
        <v>75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1:22" s="44" customFormat="1" ht="26.45" customHeight="1" x14ac:dyDescent="0.2">
      <c r="A61" s="38" t="s">
        <v>132</v>
      </c>
      <c r="B61" s="103" t="s">
        <v>125</v>
      </c>
      <c r="C61" s="54" t="s">
        <v>133</v>
      </c>
      <c r="D61" s="54">
        <v>565.78</v>
      </c>
      <c r="E61" s="54">
        <v>565.78</v>
      </c>
      <c r="F61" s="54" t="s">
        <v>107</v>
      </c>
      <c r="G61" s="54" t="s">
        <v>107</v>
      </c>
      <c r="H61" s="54" t="s">
        <v>107</v>
      </c>
      <c r="I61" s="54" t="s">
        <v>107</v>
      </c>
      <c r="J61" s="54" t="s">
        <v>107</v>
      </c>
      <c r="K61" s="38" t="e">
        <f>-B48</f>
        <v>#VALUE!</v>
      </c>
      <c r="L61" s="54">
        <v>565.78</v>
      </c>
      <c r="M61" s="52" t="s">
        <v>107</v>
      </c>
      <c r="N61" s="54">
        <v>565.78</v>
      </c>
      <c r="O61" s="43"/>
      <c r="P61" s="65"/>
      <c r="Q61" s="65"/>
      <c r="R61" s="65"/>
      <c r="S61" s="52"/>
      <c r="T61" s="52"/>
      <c r="U61" s="52"/>
      <c r="V61" s="42"/>
    </row>
    <row r="62" spans="1:22" s="44" customFormat="1" x14ac:dyDescent="0.2">
      <c r="A62" s="138" t="s">
        <v>61</v>
      </c>
      <c r="B62" s="139"/>
      <c r="C62" s="140"/>
      <c r="D62" s="65">
        <f>SUM(D61)</f>
        <v>565.78</v>
      </c>
      <c r="E62" s="65">
        <f>SUM(E61)</f>
        <v>565.78</v>
      </c>
      <c r="F62" s="54" t="s">
        <v>107</v>
      </c>
      <c r="G62" s="54" t="s">
        <v>107</v>
      </c>
      <c r="H62" s="54" t="s">
        <v>107</v>
      </c>
      <c r="I62" s="54" t="s">
        <v>107</v>
      </c>
      <c r="J62" s="54" t="s">
        <v>107</v>
      </c>
      <c r="K62" s="54" t="s">
        <v>107</v>
      </c>
      <c r="L62" s="65">
        <f>SUM(L61)</f>
        <v>565.78</v>
      </c>
      <c r="M62" s="42" t="s">
        <v>107</v>
      </c>
      <c r="N62" s="65">
        <f>SUM(N61)</f>
        <v>565.78</v>
      </c>
      <c r="O62" s="47"/>
      <c r="P62" s="66"/>
      <c r="Q62" s="66"/>
      <c r="R62" s="66"/>
      <c r="S62" s="42"/>
      <c r="T62" s="42"/>
      <c r="U62" s="42"/>
      <c r="V62" s="59"/>
    </row>
    <row r="63" spans="1:22" s="44" customFormat="1" x14ac:dyDescent="0.2">
      <c r="A63" s="45" t="s">
        <v>49</v>
      </c>
      <c r="B63" s="141" t="s">
        <v>29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3"/>
    </row>
    <row r="64" spans="1:22" s="40" customFormat="1" ht="20.25" customHeight="1" x14ac:dyDescent="0.2">
      <c r="A64" s="38" t="s">
        <v>104</v>
      </c>
      <c r="B64" s="54" t="s">
        <v>105</v>
      </c>
      <c r="C64" s="54" t="s">
        <v>131</v>
      </c>
      <c r="D64" s="54">
        <v>12611.44</v>
      </c>
      <c r="E64" s="54">
        <v>12612.44</v>
      </c>
      <c r="F64" s="41" t="s">
        <v>107</v>
      </c>
      <c r="G64" s="41" t="s">
        <v>107</v>
      </c>
      <c r="H64" s="41" t="s">
        <v>107</v>
      </c>
      <c r="I64" s="41" t="s">
        <v>107</v>
      </c>
      <c r="J64" s="41" t="s">
        <v>107</v>
      </c>
      <c r="K64" s="41" t="s">
        <v>107</v>
      </c>
      <c r="L64" s="41" t="s">
        <v>107</v>
      </c>
      <c r="M64" s="41" t="s">
        <v>107</v>
      </c>
      <c r="N64" s="54">
        <v>2611.44</v>
      </c>
      <c r="O64" s="98">
        <v>5000</v>
      </c>
      <c r="P64" s="69">
        <v>5000</v>
      </c>
      <c r="Q64" s="69" t="s">
        <v>107</v>
      </c>
      <c r="R64" s="69"/>
      <c r="S64" s="39"/>
      <c r="T64" s="39"/>
      <c r="U64" s="39"/>
      <c r="V64" s="54"/>
    </row>
    <row r="65" spans="1:22" s="44" customFormat="1" ht="11.25" hidden="1" customHeight="1" x14ac:dyDescent="0.2">
      <c r="A65" s="46" t="s">
        <v>3</v>
      </c>
      <c r="B65" s="52"/>
      <c r="C65" s="52"/>
      <c r="D65" s="52"/>
      <c r="E65" s="65"/>
      <c r="F65" s="48" t="s">
        <v>5</v>
      </c>
      <c r="G65" s="48" t="s">
        <v>5</v>
      </c>
      <c r="H65" s="48" t="s">
        <v>5</v>
      </c>
      <c r="I65" s="48" t="s">
        <v>5</v>
      </c>
      <c r="J65" s="48" t="s">
        <v>5</v>
      </c>
      <c r="K65" s="48" t="s">
        <v>5</v>
      </c>
      <c r="L65" s="48" t="s">
        <v>5</v>
      </c>
      <c r="M65" s="48" t="s">
        <v>5</v>
      </c>
      <c r="N65" s="43"/>
      <c r="O65" s="43"/>
      <c r="P65" s="65"/>
      <c r="Q65" s="65"/>
      <c r="R65" s="65"/>
      <c r="S65" s="52"/>
      <c r="T65" s="52"/>
      <c r="U65" s="52"/>
      <c r="V65" s="42"/>
    </row>
    <row r="66" spans="1:22" s="44" customFormat="1" ht="12.75" hidden="1" customHeight="1" x14ac:dyDescent="0.2">
      <c r="A66" s="46" t="s">
        <v>4</v>
      </c>
      <c r="B66" s="52"/>
      <c r="C66" s="52"/>
      <c r="D66" s="52"/>
      <c r="E66" s="65"/>
      <c r="F66" s="48" t="s">
        <v>5</v>
      </c>
      <c r="G66" s="48" t="s">
        <v>5</v>
      </c>
      <c r="H66" s="48" t="s">
        <v>5</v>
      </c>
      <c r="I66" s="48" t="s">
        <v>5</v>
      </c>
      <c r="J66" s="48" t="s">
        <v>5</v>
      </c>
      <c r="K66" s="48" t="s">
        <v>5</v>
      </c>
      <c r="L66" s="48" t="s">
        <v>5</v>
      </c>
      <c r="M66" s="48" t="s">
        <v>5</v>
      </c>
      <c r="N66" s="43"/>
      <c r="O66" s="43"/>
      <c r="P66" s="65"/>
      <c r="Q66" s="65"/>
      <c r="R66" s="65"/>
      <c r="S66" s="52"/>
      <c r="T66" s="52"/>
      <c r="U66" s="52"/>
      <c r="V66" s="42"/>
    </row>
    <row r="67" spans="1:22" s="44" customFormat="1" ht="12.75" customHeight="1" x14ac:dyDescent="0.2">
      <c r="A67" s="138" t="s">
        <v>52</v>
      </c>
      <c r="B67" s="139"/>
      <c r="C67" s="140"/>
      <c r="D67" s="65">
        <f>SUM(D64:D66)</f>
        <v>12611.44</v>
      </c>
      <c r="E67" s="65">
        <f>SUM(E64:E66)</f>
        <v>12612.44</v>
      </c>
      <c r="F67" s="66" t="s">
        <v>107</v>
      </c>
      <c r="G67" s="66" t="s">
        <v>107</v>
      </c>
      <c r="H67" s="66" t="s">
        <v>107</v>
      </c>
      <c r="I67" s="66" t="s">
        <v>107</v>
      </c>
      <c r="J67" s="66" t="s">
        <v>107</v>
      </c>
      <c r="K67" s="66" t="s">
        <v>107</v>
      </c>
      <c r="L67" s="66" t="s">
        <v>107</v>
      </c>
      <c r="M67" s="66" t="s">
        <v>107</v>
      </c>
      <c r="N67" s="80">
        <f>SUM(N64:N66)</f>
        <v>2611.44</v>
      </c>
      <c r="O67" s="80">
        <f t="shared" ref="O67:P67" si="0">SUM(O64:O66)</f>
        <v>5000</v>
      </c>
      <c r="P67" s="80">
        <f t="shared" si="0"/>
        <v>5000</v>
      </c>
      <c r="Q67" s="80" t="s">
        <v>107</v>
      </c>
      <c r="R67" s="66"/>
      <c r="S67" s="42"/>
      <c r="T67" s="42"/>
      <c r="U67" s="42"/>
      <c r="V67" s="42"/>
    </row>
    <row r="68" spans="1:22" s="44" customFormat="1" ht="12.75" customHeight="1" x14ac:dyDescent="0.2">
      <c r="A68" s="60" t="s">
        <v>50</v>
      </c>
      <c r="B68" s="144" t="s">
        <v>25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6"/>
    </row>
    <row r="69" spans="1:22" s="44" customFormat="1" ht="19.5" customHeight="1" x14ac:dyDescent="0.2">
      <c r="A69" s="61" t="s">
        <v>99</v>
      </c>
      <c r="B69" s="54" t="s">
        <v>100</v>
      </c>
      <c r="C69" s="66" t="s">
        <v>130</v>
      </c>
      <c r="D69" s="70">
        <f>N70+O70+P70+Q70+R70</f>
        <v>26476.800000000003</v>
      </c>
      <c r="E69" s="70">
        <v>124059.69</v>
      </c>
      <c r="F69" s="48" t="s">
        <v>107</v>
      </c>
      <c r="G69" s="48" t="s">
        <v>107</v>
      </c>
      <c r="H69" s="48" t="s">
        <v>107</v>
      </c>
      <c r="I69" s="48" t="s">
        <v>107</v>
      </c>
      <c r="J69" s="48" t="s">
        <v>107</v>
      </c>
      <c r="K69" s="48" t="s">
        <v>107</v>
      </c>
      <c r="L69" s="52"/>
      <c r="M69" s="52"/>
      <c r="N69" s="99">
        <v>23000</v>
      </c>
      <c r="O69" s="99">
        <f>O75-O73-O67</f>
        <v>-15000</v>
      </c>
      <c r="P69" s="70">
        <f>P75-P73-P67</f>
        <v>-10000</v>
      </c>
      <c r="Q69" s="70">
        <f>Q75-Q73</f>
        <v>-5000</v>
      </c>
      <c r="R69" s="70">
        <v>33476.800000000003</v>
      </c>
      <c r="S69" s="52"/>
      <c r="T69" s="52"/>
      <c r="U69" s="52"/>
      <c r="V69" s="52"/>
    </row>
    <row r="70" spans="1:22" s="44" customFormat="1" x14ac:dyDescent="0.2">
      <c r="A70" s="138" t="s">
        <v>51</v>
      </c>
      <c r="B70" s="139"/>
      <c r="C70" s="140"/>
      <c r="D70" s="71">
        <f>SUM(D69)</f>
        <v>26476.800000000003</v>
      </c>
      <c r="E70" s="71">
        <f>SUM(E69)</f>
        <v>124059.69</v>
      </c>
      <c r="F70" s="48" t="s">
        <v>107</v>
      </c>
      <c r="G70" s="48" t="s">
        <v>107</v>
      </c>
      <c r="H70" s="48" t="s">
        <v>107</v>
      </c>
      <c r="I70" s="48" t="s">
        <v>107</v>
      </c>
      <c r="J70" s="48" t="s">
        <v>107</v>
      </c>
      <c r="K70" s="48" t="s">
        <v>107</v>
      </c>
      <c r="L70" s="42"/>
      <c r="M70" s="42"/>
      <c r="N70" s="80">
        <f>SUM(N69)</f>
        <v>23000</v>
      </c>
      <c r="O70" s="80">
        <f t="shared" ref="O70:R70" si="1">SUM(O69)</f>
        <v>-15000</v>
      </c>
      <c r="P70" s="80">
        <f t="shared" si="1"/>
        <v>-10000</v>
      </c>
      <c r="Q70" s="80">
        <f t="shared" si="1"/>
        <v>-5000</v>
      </c>
      <c r="R70" s="80">
        <f t="shared" si="1"/>
        <v>33476.800000000003</v>
      </c>
      <c r="S70" s="80"/>
      <c r="T70" s="62"/>
      <c r="U70" s="62"/>
      <c r="V70" s="62"/>
    </row>
    <row r="71" spans="1:22" s="44" customFormat="1" ht="12.75" hidden="1" customHeight="1" x14ac:dyDescent="0.2">
      <c r="A71" s="63" t="s">
        <v>12</v>
      </c>
      <c r="B71" s="144" t="s">
        <v>7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6"/>
    </row>
    <row r="72" spans="1:22" s="44" customFormat="1" ht="12.75" customHeight="1" x14ac:dyDescent="0.2">
      <c r="A72" s="63" t="s">
        <v>53</v>
      </c>
      <c r="B72" s="144" t="s">
        <v>27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6"/>
    </row>
    <row r="73" spans="1:22" s="40" customFormat="1" ht="18.75" customHeight="1" x14ac:dyDescent="0.2">
      <c r="A73" s="54" t="s">
        <v>101</v>
      </c>
      <c r="B73" s="54" t="s">
        <v>102</v>
      </c>
      <c r="C73" s="39" t="s">
        <v>129</v>
      </c>
      <c r="D73" s="69">
        <f>N74+O74+P74+Q74</f>
        <v>20106</v>
      </c>
      <c r="E73" s="69">
        <v>20106</v>
      </c>
      <c r="F73" s="41" t="s">
        <v>107</v>
      </c>
      <c r="G73" s="41" t="s">
        <v>107</v>
      </c>
      <c r="H73" s="41" t="s">
        <v>107</v>
      </c>
      <c r="I73" s="41" t="s">
        <v>107</v>
      </c>
      <c r="J73" s="41" t="s">
        <v>107</v>
      </c>
      <c r="K73" s="41" t="s">
        <v>107</v>
      </c>
      <c r="L73" s="41" t="s">
        <v>107</v>
      </c>
      <c r="M73" s="41" t="s">
        <v>107</v>
      </c>
      <c r="N73" s="98">
        <v>106</v>
      </c>
      <c r="O73" s="98">
        <v>10000</v>
      </c>
      <c r="P73" s="69">
        <v>5000</v>
      </c>
      <c r="Q73" s="69">
        <v>5000</v>
      </c>
      <c r="R73" s="69" t="s">
        <v>107</v>
      </c>
      <c r="S73" s="54"/>
      <c r="T73" s="64"/>
      <c r="U73" s="64"/>
      <c r="V73" s="64"/>
    </row>
    <row r="74" spans="1:22" ht="12.75" customHeight="1" x14ac:dyDescent="0.2">
      <c r="A74" s="151" t="s">
        <v>54</v>
      </c>
      <c r="B74" s="152"/>
      <c r="C74" s="153"/>
      <c r="D74" s="102">
        <f>SUM(D73)</f>
        <v>20106</v>
      </c>
      <c r="E74" s="102">
        <f>SUM(E73)</f>
        <v>20106</v>
      </c>
      <c r="F74" s="26" t="s">
        <v>107</v>
      </c>
      <c r="G74" s="26" t="s">
        <v>107</v>
      </c>
      <c r="H74" s="26" t="s">
        <v>107</v>
      </c>
      <c r="I74" s="26" t="s">
        <v>107</v>
      </c>
      <c r="J74" s="26" t="s">
        <v>107</v>
      </c>
      <c r="K74" s="26" t="s">
        <v>107</v>
      </c>
      <c r="L74" s="26" t="s">
        <v>107</v>
      </c>
      <c r="M74" s="26" t="s">
        <v>107</v>
      </c>
      <c r="N74" s="100">
        <f>SUM(N73)</f>
        <v>106</v>
      </c>
      <c r="O74" s="100">
        <f t="shared" ref="O74:Q74" si="2">SUM(O73)</f>
        <v>10000</v>
      </c>
      <c r="P74" s="100">
        <f t="shared" si="2"/>
        <v>5000</v>
      </c>
      <c r="Q74" s="100">
        <f t="shared" si="2"/>
        <v>5000</v>
      </c>
      <c r="R74" s="101" t="s">
        <v>107</v>
      </c>
      <c r="S74" s="2"/>
      <c r="T74" s="7"/>
      <c r="U74" s="7"/>
      <c r="V74" s="7"/>
    </row>
    <row r="75" spans="1:22" ht="12.75" customHeight="1" x14ac:dyDescent="0.2">
      <c r="A75" s="151" t="s">
        <v>33</v>
      </c>
      <c r="B75" s="152"/>
      <c r="C75" s="153"/>
      <c r="D75" s="102">
        <f>D74+D70+D67+D62+D56</f>
        <v>62825.560000000005</v>
      </c>
      <c r="E75" s="102">
        <f>E74+E70+E67+E62+E56</f>
        <v>160409.45000000001</v>
      </c>
      <c r="F75" s="26" t="s">
        <v>107</v>
      </c>
      <c r="G75" s="26" t="s">
        <v>107</v>
      </c>
      <c r="H75" s="26" t="s">
        <v>107</v>
      </c>
      <c r="I75" s="26" t="s">
        <v>107</v>
      </c>
      <c r="J75" s="26" t="s">
        <v>107</v>
      </c>
      <c r="K75" s="26" t="s">
        <v>107</v>
      </c>
      <c r="L75" s="26" t="s">
        <v>107</v>
      </c>
      <c r="M75" s="26" t="s">
        <v>107</v>
      </c>
      <c r="N75" s="94">
        <f>N74+N70+N67+N62+N56</f>
        <v>29348.76</v>
      </c>
      <c r="O75" s="94">
        <f>O91*O89</f>
        <v>0</v>
      </c>
      <c r="P75" s="94">
        <f t="shared" ref="P75:R75" si="3">P91*P89</f>
        <v>0</v>
      </c>
      <c r="Q75" s="94">
        <f t="shared" si="3"/>
        <v>0</v>
      </c>
      <c r="R75" s="94">
        <f t="shared" si="3"/>
        <v>0</v>
      </c>
      <c r="S75" s="2"/>
      <c r="T75" s="7"/>
      <c r="U75" s="7"/>
      <c r="V75" s="7"/>
    </row>
    <row r="76" spans="1:22" ht="13.5" customHeight="1" x14ac:dyDescent="0.2">
      <c r="A76" s="163" t="s">
        <v>11</v>
      </c>
      <c r="B76" s="163"/>
      <c r="C76" s="163"/>
      <c r="D76" s="102">
        <f>D75+D50</f>
        <v>162074.43</v>
      </c>
      <c r="E76" s="102">
        <f>E75+E50</f>
        <v>259661.32</v>
      </c>
      <c r="F76" s="26" t="s">
        <v>107</v>
      </c>
      <c r="G76" s="26" t="s">
        <v>107</v>
      </c>
      <c r="H76" s="26" t="s">
        <v>107</v>
      </c>
      <c r="I76" s="26" t="s">
        <v>107</v>
      </c>
      <c r="J76" s="26" t="s">
        <v>107</v>
      </c>
      <c r="K76" s="26" t="s">
        <v>107</v>
      </c>
      <c r="L76" s="26" t="s">
        <v>107</v>
      </c>
      <c r="M76" s="26" t="s">
        <v>107</v>
      </c>
      <c r="N76" s="94">
        <f>N75+N50</f>
        <v>47512.14</v>
      </c>
      <c r="O76" s="94">
        <f>O75+O50</f>
        <v>19837.37</v>
      </c>
      <c r="P76" s="94">
        <f>P75+P50</f>
        <v>20171.32</v>
      </c>
      <c r="Q76" s="94">
        <f t="shared" ref="Q76" si="4">Q75+Q50</f>
        <v>20356</v>
      </c>
      <c r="R76" s="94">
        <f>R75+R50</f>
        <v>20721.8</v>
      </c>
      <c r="S76" s="6"/>
      <c r="T76" s="6"/>
      <c r="U76" s="6"/>
      <c r="V76" s="27"/>
    </row>
    <row r="77" spans="1:22" ht="13.5" customHeight="1" x14ac:dyDescent="0.2">
      <c r="A77" s="149" t="s">
        <v>76</v>
      </c>
      <c r="B77" s="149"/>
      <c r="C77" s="149"/>
      <c r="D77" s="149"/>
      <c r="E77" s="149"/>
      <c r="F77" s="149"/>
      <c r="G77" s="149"/>
      <c r="H77" s="149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</row>
    <row r="78" spans="1:22" ht="13.5" customHeight="1" x14ac:dyDescent="0.2">
      <c r="A78" s="9" t="s">
        <v>91</v>
      </c>
      <c r="B78" s="3"/>
      <c r="C78" s="3"/>
      <c r="D78" s="3"/>
      <c r="E78" s="3"/>
      <c r="F78" s="3"/>
      <c r="G78" s="3"/>
      <c r="H78" s="10"/>
      <c r="I78" s="10"/>
      <c r="J78" s="10"/>
      <c r="K78" s="10"/>
      <c r="L78" s="3"/>
      <c r="M78" s="3"/>
      <c r="N78" s="4"/>
      <c r="O78" s="89"/>
      <c r="P78" s="90"/>
      <c r="Q78" s="90"/>
      <c r="R78" s="90"/>
      <c r="S78" s="3"/>
      <c r="T78" s="3"/>
      <c r="U78" s="3"/>
    </row>
    <row r="79" spans="1:22" ht="13.5" customHeight="1" x14ac:dyDescent="0.2">
      <c r="A79" s="9" t="s">
        <v>92</v>
      </c>
      <c r="B79" s="3"/>
      <c r="C79" s="3"/>
      <c r="D79" s="3"/>
      <c r="E79" s="3"/>
      <c r="F79" s="3"/>
      <c r="G79" s="3"/>
      <c r="H79" s="10"/>
      <c r="I79" s="10"/>
      <c r="T79" s="5"/>
      <c r="U79" s="5"/>
      <c r="V79" s="10"/>
    </row>
    <row r="80" spans="1:22" x14ac:dyDescent="0.2">
      <c r="B80" s="28"/>
      <c r="C80" s="28"/>
      <c r="D80" s="29"/>
      <c r="F80" s="30"/>
      <c r="G80" s="30"/>
      <c r="H80" s="30"/>
      <c r="I80" s="30"/>
      <c r="J80" s="31"/>
      <c r="K80" s="31"/>
      <c r="L80" s="31"/>
      <c r="T80" s="5"/>
      <c r="U80" s="5"/>
    </row>
    <row r="81" spans="1:18" ht="22.5" customHeight="1" x14ac:dyDescent="0.2">
      <c r="A81" s="150" t="s">
        <v>31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8" ht="12.75" customHeight="1" x14ac:dyDescent="0.2">
      <c r="A82" s="134" t="s">
        <v>30</v>
      </c>
      <c r="B82" s="134"/>
      <c r="C82" s="134"/>
      <c r="F82" s="37"/>
      <c r="G82" s="148" t="s">
        <v>2</v>
      </c>
      <c r="H82" s="148"/>
      <c r="I82" s="148"/>
      <c r="J82" s="148" t="s">
        <v>93</v>
      </c>
      <c r="K82" s="148"/>
      <c r="L82" s="148"/>
      <c r="M82" s="148"/>
      <c r="N82" s="148"/>
    </row>
    <row r="85" spans="1:18" x14ac:dyDescent="0.2">
      <c r="O85" s="91"/>
      <c r="P85" s="91"/>
      <c r="Q85" s="91"/>
      <c r="R85" s="91"/>
    </row>
    <row r="86" spans="1:18" x14ac:dyDescent="0.2">
      <c r="O86" s="91"/>
      <c r="P86" s="91"/>
      <c r="Q86" s="91"/>
      <c r="R86" s="91"/>
    </row>
    <row r="87" spans="1:18" x14ac:dyDescent="0.2">
      <c r="O87" s="91"/>
      <c r="P87" s="91"/>
      <c r="Q87" s="91"/>
      <c r="R87" s="91"/>
    </row>
    <row r="88" spans="1:18" x14ac:dyDescent="0.2">
      <c r="O88" s="92"/>
      <c r="P88" s="92"/>
      <c r="Q88" s="92"/>
      <c r="R88" s="92"/>
    </row>
    <row r="89" spans="1:18" x14ac:dyDescent="0.2">
      <c r="O89" s="92"/>
      <c r="P89" s="92"/>
      <c r="Q89" s="92"/>
      <c r="R89" s="92"/>
    </row>
  </sheetData>
  <mergeCells count="76">
    <mergeCell ref="B35:V35"/>
    <mergeCell ref="A31:C31"/>
    <mergeCell ref="N1:V1"/>
    <mergeCell ref="A76:C76"/>
    <mergeCell ref="U15:U18"/>
    <mergeCell ref="V15:V18"/>
    <mergeCell ref="T15:T18"/>
    <mergeCell ref="B47:V47"/>
    <mergeCell ref="B71:V71"/>
    <mergeCell ref="B72:V72"/>
    <mergeCell ref="A74:C74"/>
    <mergeCell ref="B57:V57"/>
    <mergeCell ref="P6:U6"/>
    <mergeCell ref="A43:C43"/>
    <mergeCell ref="H17:H18"/>
    <mergeCell ref="N16:N18"/>
    <mergeCell ref="B15:B18"/>
    <mergeCell ref="B21:V21"/>
    <mergeCell ref="S15:S18"/>
    <mergeCell ref="C15:C18"/>
    <mergeCell ref="D15:K15"/>
    <mergeCell ref="B38:V38"/>
    <mergeCell ref="O16:O18"/>
    <mergeCell ref="A37:C37"/>
    <mergeCell ref="A59:C59"/>
    <mergeCell ref="B44:V44"/>
    <mergeCell ref="A49:C49"/>
    <mergeCell ref="B29:V29"/>
    <mergeCell ref="A34:C34"/>
    <mergeCell ref="E17:E18"/>
    <mergeCell ref="D16:D18"/>
    <mergeCell ref="B20:V20"/>
    <mergeCell ref="A28:C28"/>
    <mergeCell ref="B32:V32"/>
    <mergeCell ref="M16:M18"/>
    <mergeCell ref="F17:F18"/>
    <mergeCell ref="G17:G18"/>
    <mergeCell ref="J82:N82"/>
    <mergeCell ref="A62:C62"/>
    <mergeCell ref="A56:C56"/>
    <mergeCell ref="B51:V51"/>
    <mergeCell ref="A77:H77"/>
    <mergeCell ref="A81:N81"/>
    <mergeCell ref="A75:C75"/>
    <mergeCell ref="A12:V12"/>
    <mergeCell ref="A13:V13"/>
    <mergeCell ref="P16:P18"/>
    <mergeCell ref="A82:C82"/>
    <mergeCell ref="J77:V77"/>
    <mergeCell ref="B41:V41"/>
    <mergeCell ref="A40:C40"/>
    <mergeCell ref="A46:C46"/>
    <mergeCell ref="A67:C67"/>
    <mergeCell ref="A70:C70"/>
    <mergeCell ref="B63:V63"/>
    <mergeCell ref="B68:V68"/>
    <mergeCell ref="B52:V52"/>
    <mergeCell ref="A50:C50"/>
    <mergeCell ref="B60:V60"/>
    <mergeCell ref="G82:I82"/>
    <mergeCell ref="P2:U2"/>
    <mergeCell ref="P3:U3"/>
    <mergeCell ref="P4:U5"/>
    <mergeCell ref="E16:K16"/>
    <mergeCell ref="N15:R15"/>
    <mergeCell ref="Q16:Q18"/>
    <mergeCell ref="R16:R18"/>
    <mergeCell ref="B2:E2"/>
    <mergeCell ref="B3:E3"/>
    <mergeCell ref="I17:J17"/>
    <mergeCell ref="L16:L18"/>
    <mergeCell ref="L15:M15"/>
    <mergeCell ref="K17:K18"/>
    <mergeCell ref="B6:E6"/>
    <mergeCell ref="A14:V14"/>
    <mergeCell ref="A15:A18"/>
  </mergeCells>
  <phoneticPr fontId="2" type="noConversion"/>
  <pageMargins left="1.1811023622047245" right="0.59055118110236227" top="0.59055118110236227" bottom="0.59055118110236227" header="0.43307086614173229" footer="0.31496062992125984"/>
  <pageSetup paperSize="9" scale="63" fitToHeight="4" orientation="landscape" r:id="rId1"/>
  <headerFooter differentOddEven="1" differentFirst="1">
    <oddHeader>&amp;C&amp;"Times New Roman,обычный"&amp;9 3
&amp;R&amp;"Times New Roman,обычный"&amp;9Продовження додатка &amp;A</oddHeader>
    <evenHeader>&amp;C&amp;"Times New Roman,обычный"&amp;9 2&amp;R&amp;"Times New Roman,обычный"&amp;9Продовження додатка &amp;A</evenHeader>
  </headerFooter>
  <colBreaks count="1" manualBreakCount="1">
    <brk id="19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Лист1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User</cp:lastModifiedBy>
  <cp:lastPrinted>2021-05-31T12:37:10Z</cp:lastPrinted>
  <dcterms:created xsi:type="dcterms:W3CDTF">2011-09-13T12:33:42Z</dcterms:created>
  <dcterms:modified xsi:type="dcterms:W3CDTF">2021-06-01T11:28:25Z</dcterms:modified>
</cp:coreProperties>
</file>